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พรรณษา\งานการเงิน\2565\ทะเบียนคุมเงินรายได้ 2565\BAC 2565\"/>
    </mc:Choice>
  </mc:AlternateContent>
  <bookViews>
    <workbookView xWindow="0" yWindow="0" windowWidth="20490" windowHeight="7650" activeTab="1"/>
  </bookViews>
  <sheets>
    <sheet name="งปม.-ดำเนินงาน" sheetId="4" r:id="rId1"/>
    <sheet name="งปม.-โครงการ ต่างๆ" sheetId="5" r:id="rId2"/>
    <sheet name="ผป.-งบดำเนินงาน" sheetId="1" r:id="rId3"/>
    <sheet name="ผป.งบรายจ่ายอื่น-ด้านวิทย์" sheetId="2" r:id="rId4"/>
    <sheet name="ผป.งบรายจ่ายอื่น-ด้านสังคม" sheetId="3" r:id="rId5"/>
  </sheets>
  <externalReferences>
    <externalReference r:id="rId6"/>
    <externalReference r:id="rId7"/>
    <externalReference r:id="rId8"/>
  </externalReferences>
  <definedNames>
    <definedName name="_xlnm.Print_Area" localSheetId="2">'ผป.-งบดำเนินงาน'!$A$1:$H$30</definedName>
    <definedName name="_xlnm.Print_Area" localSheetId="3">'ผป.งบรายจ่ายอื่น-ด้านวิทย์'!$A$1:$H$14</definedName>
    <definedName name="_xlnm.Print_Area" localSheetId="4">'ผป.งบรายจ่ายอื่น-ด้านสังคม'!$A$1:$H$15</definedName>
    <definedName name="_xlnm.Print_Titles" localSheetId="2">'ผป.-งบดำเนินงาน'!$1:$3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E18" i="5"/>
  <c r="D18" i="5"/>
  <c r="I17" i="5"/>
  <c r="H17" i="5"/>
  <c r="F17" i="5"/>
  <c r="I16" i="5"/>
  <c r="I18" i="5" s="1"/>
  <c r="H16" i="5"/>
  <c r="H18" i="5" s="1"/>
  <c r="F16" i="5"/>
  <c r="F18" i="5" s="1"/>
  <c r="G12" i="5"/>
  <c r="I12" i="5" s="1"/>
  <c r="E12" i="5"/>
  <c r="D12" i="5"/>
  <c r="I11" i="5"/>
  <c r="H11" i="5"/>
  <c r="F11" i="5"/>
  <c r="I10" i="5"/>
  <c r="H10" i="5"/>
  <c r="F10" i="5"/>
  <c r="I9" i="5"/>
  <c r="H9" i="5"/>
  <c r="F9" i="5"/>
  <c r="I8" i="5"/>
  <c r="H8" i="5"/>
  <c r="F8" i="5"/>
  <c r="I7" i="5"/>
  <c r="H7" i="5"/>
  <c r="F7" i="5"/>
  <c r="I6" i="5"/>
  <c r="H6" i="5"/>
  <c r="H12" i="5" s="1"/>
  <c r="F6" i="5"/>
  <c r="F12" i="5" s="1"/>
  <c r="F15" i="4"/>
  <c r="H15" i="4" s="1"/>
  <c r="D15" i="4"/>
  <c r="C15" i="4"/>
  <c r="H14" i="4"/>
  <c r="G14" i="4"/>
  <c r="E14" i="4"/>
  <c r="H13" i="4"/>
  <c r="G13" i="4"/>
  <c r="E13" i="4"/>
  <c r="H12" i="4"/>
  <c r="G12" i="4"/>
  <c r="E12" i="4"/>
  <c r="H11" i="4"/>
  <c r="G11" i="4"/>
  <c r="E11" i="4"/>
  <c r="H10" i="4"/>
  <c r="G10" i="4"/>
  <c r="E10" i="4"/>
  <c r="H9" i="4"/>
  <c r="G9" i="4"/>
  <c r="E9" i="4"/>
  <c r="H8" i="4"/>
  <c r="G8" i="4"/>
  <c r="E8" i="4"/>
  <c r="H7" i="4"/>
  <c r="G7" i="4"/>
  <c r="E7" i="4"/>
  <c r="H6" i="4"/>
  <c r="G6" i="4"/>
  <c r="E6" i="4"/>
  <c r="H5" i="4"/>
  <c r="G5" i="4"/>
  <c r="G15" i="4" s="1"/>
  <c r="E5" i="4"/>
  <c r="E15" i="4" s="1"/>
  <c r="F5" i="3" l="1"/>
  <c r="D5" i="3"/>
  <c r="C5" i="3"/>
  <c r="G5" i="3" s="1"/>
  <c r="F4" i="3"/>
  <c r="H4" i="3" s="1"/>
  <c r="D4" i="3"/>
  <c r="D15" i="3" s="1"/>
  <c r="C4" i="3"/>
  <c r="C15" i="3" l="1"/>
  <c r="H5" i="3"/>
  <c r="E4" i="3"/>
  <c r="F15" i="3"/>
  <c r="G4" i="3"/>
  <c r="G15" i="3" s="1"/>
  <c r="E5" i="3"/>
  <c r="H15" i="3" l="1"/>
  <c r="E15" i="3"/>
  <c r="F8" i="2" l="1"/>
  <c r="O8" i="2" s="1"/>
  <c r="D8" i="2"/>
  <c r="M8" i="2" s="1"/>
  <c r="C8" i="2"/>
  <c r="E8" i="2" s="1"/>
  <c r="F7" i="2"/>
  <c r="D7" i="2"/>
  <c r="C7" i="2"/>
  <c r="G7" i="2" s="1"/>
  <c r="F6" i="2"/>
  <c r="D6" i="2"/>
  <c r="C6" i="2"/>
  <c r="G6" i="2" s="1"/>
  <c r="F5" i="2"/>
  <c r="D5" i="2"/>
  <c r="C5" i="2"/>
  <c r="E5" i="2" s="1"/>
  <c r="F4" i="2"/>
  <c r="H4" i="2" s="1"/>
  <c r="D4" i="2"/>
  <c r="C4" i="2"/>
  <c r="F29" i="1"/>
  <c r="D29" i="1"/>
  <c r="C29" i="1"/>
  <c r="F28" i="1"/>
  <c r="D28" i="1"/>
  <c r="C28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E22" i="1" s="1"/>
  <c r="F21" i="1"/>
  <c r="D21" i="1"/>
  <c r="C21" i="1"/>
  <c r="F20" i="1"/>
  <c r="D20" i="1"/>
  <c r="C20" i="1"/>
  <c r="F19" i="1"/>
  <c r="D19" i="1"/>
  <c r="C19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C13" i="1"/>
  <c r="F12" i="1"/>
  <c r="D12" i="1"/>
  <c r="C12" i="1"/>
  <c r="F11" i="1"/>
  <c r="D11" i="1"/>
  <c r="C11" i="1"/>
  <c r="E11" i="1" s="1"/>
  <c r="F10" i="1"/>
  <c r="H10" i="1" s="1"/>
  <c r="D10" i="1"/>
  <c r="C10" i="1"/>
  <c r="F9" i="1"/>
  <c r="D9" i="1"/>
  <c r="C9" i="1"/>
  <c r="E9" i="1" s="1"/>
  <c r="F8" i="1"/>
  <c r="D8" i="1"/>
  <c r="C8" i="1"/>
  <c r="F6" i="1"/>
  <c r="D6" i="1"/>
  <c r="C6" i="1"/>
  <c r="F5" i="1"/>
  <c r="D5" i="1"/>
  <c r="C5" i="1"/>
  <c r="H17" i="1" l="1"/>
  <c r="E20" i="1"/>
  <c r="H5" i="1"/>
  <c r="G10" i="1"/>
  <c r="H25" i="1"/>
  <c r="E23" i="1"/>
  <c r="G29" i="1"/>
  <c r="H9" i="1"/>
  <c r="G12" i="1"/>
  <c r="H14" i="1"/>
  <c r="H19" i="1"/>
  <c r="G21" i="1"/>
  <c r="H23" i="1"/>
  <c r="E25" i="1"/>
  <c r="E6" i="1"/>
  <c r="H6" i="1"/>
  <c r="H12" i="1"/>
  <c r="H16" i="1"/>
  <c r="G19" i="1"/>
  <c r="H28" i="1"/>
  <c r="E13" i="1"/>
  <c r="E14" i="1"/>
  <c r="H15" i="1"/>
  <c r="E17" i="1"/>
  <c r="H21" i="1"/>
  <c r="E29" i="1"/>
  <c r="D30" i="1"/>
  <c r="E12" i="1"/>
  <c r="E21" i="1"/>
  <c r="G28" i="1"/>
  <c r="C14" i="2"/>
  <c r="E10" i="1"/>
  <c r="H13" i="1"/>
  <c r="G16" i="1"/>
  <c r="E19" i="1"/>
  <c r="H22" i="1"/>
  <c r="G25" i="1"/>
  <c r="H26" i="1"/>
  <c r="D14" i="2"/>
  <c r="E6" i="2"/>
  <c r="G6" i="1"/>
  <c r="E8" i="1"/>
  <c r="H11" i="1"/>
  <c r="G14" i="1"/>
  <c r="E15" i="1"/>
  <c r="E16" i="1"/>
  <c r="H20" i="1"/>
  <c r="G23" i="1"/>
  <c r="E24" i="1"/>
  <c r="E28" i="1"/>
  <c r="E4" i="2"/>
  <c r="H6" i="2"/>
  <c r="Q8" i="2"/>
  <c r="G5" i="2"/>
  <c r="H5" i="2"/>
  <c r="G8" i="2"/>
  <c r="F14" i="2"/>
  <c r="H14" i="2" s="1"/>
  <c r="G4" i="2"/>
  <c r="E7" i="2"/>
  <c r="E14" i="2" s="1"/>
  <c r="K8" i="2"/>
  <c r="G8" i="1"/>
  <c r="G26" i="1"/>
  <c r="G11" i="1"/>
  <c r="G22" i="1"/>
  <c r="H29" i="1"/>
  <c r="E5" i="1"/>
  <c r="E26" i="1"/>
  <c r="C30" i="1"/>
  <c r="G5" i="1"/>
  <c r="G9" i="1"/>
  <c r="G13" i="1"/>
  <c r="G15" i="1"/>
  <c r="G17" i="1"/>
  <c r="G20" i="1"/>
  <c r="G24" i="1"/>
  <c r="F30" i="1"/>
  <c r="H30" i="1" s="1"/>
  <c r="G14" i="2" l="1"/>
  <c r="E30" i="1"/>
  <c r="G30" i="1"/>
</calcChain>
</file>

<file path=xl/sharedStrings.xml><?xml version="1.0" encoding="utf-8"?>
<sst xmlns="http://schemas.openxmlformats.org/spreadsheetml/2006/main" count="128" uniqueCount="83">
  <si>
    <t>ณ วันที่ 15 พฤศจิกายน 2564</t>
  </si>
  <si>
    <t>ลำดับที่</t>
  </si>
  <si>
    <t>ชื่อโครงการ</t>
  </si>
  <si>
    <t>ได้รับจัดสรร</t>
  </si>
  <si>
    <t>จองเงิน</t>
  </si>
  <si>
    <t>คงเหลือ</t>
  </si>
  <si>
    <t>จ่ายจริง</t>
  </si>
  <si>
    <t>% เบิกจ่าย</t>
  </si>
  <si>
    <t>ค่าตอบแทน</t>
  </si>
  <si>
    <t>ค่าตอบแทนผู้ปฏิบัติงานให้ราชการ (นอกเวลาราชการ)</t>
  </si>
  <si>
    <t>ค่าสอนภาคสมทบ/ภาคพิเศษ</t>
  </si>
  <si>
    <t>ค่าใช้สอย</t>
  </si>
  <si>
    <t>ค่าใช้จ่ายในการประชุม</t>
  </si>
  <si>
    <t>ค่าเดินทางผู้บริหาร</t>
  </si>
  <si>
    <t xml:space="preserve">งบพัฒนาบุคลากร (รายละ 2,000) </t>
  </si>
  <si>
    <t>ค่าจ้างเหมาบริการคนงานสาขาพืชศาสตร์</t>
  </si>
  <si>
    <t>ค่าจ้างเหมาบริการดูแลทำความสะอาด</t>
  </si>
  <si>
    <t>ค่าจ้างเหมาบริการพนักงานขับรถยนต์</t>
  </si>
  <si>
    <t>ค่าจ้างเหมารักษาความปลอดภัย</t>
  </si>
  <si>
    <t>ค่าจ้างเหมาบริการ (จ้างเหมาอื่นๆ)</t>
  </si>
  <si>
    <t>ค่าซ่อมแซมครุภัณฑ์</t>
  </si>
  <si>
    <t>ค่าวัสดุ</t>
  </si>
  <si>
    <t>วัสดุสำนักงาน</t>
  </si>
  <si>
    <t>วัสดุน้ำมันและเชื้อเพลิง</t>
  </si>
  <si>
    <t>วัสดุก่อสร้าง</t>
  </si>
  <si>
    <t>วัสดุงานบ้านงานครัว</t>
  </si>
  <si>
    <t>วัสดุไฟฟ้าและวิทยุ</t>
  </si>
  <si>
    <t>วัสดุการเกษตร</t>
  </si>
  <si>
    <t>วัสดุยานพาหนะและขนส่ง</t>
  </si>
  <si>
    <t>วัสดุวิทยาศาสตร์และการแพทย์</t>
  </si>
  <si>
    <t>ค่าสาธารณูปโภค</t>
  </si>
  <si>
    <t>ค่าไฟฟ้า</t>
  </si>
  <si>
    <t>ค่าไปรษณีย์</t>
  </si>
  <si>
    <t>รวมทั้งสิ้น</t>
  </si>
  <si>
    <t xml:space="preserve"> ณ วันที่  15 พฤศจิกายน 2564</t>
  </si>
  <si>
    <t>โครงการพัฒนากำลังคนนักวิชาชีพที่เน้นปฏิบัติการ (สหกิจ) - คณะวิทยาศาสตร์</t>
  </si>
  <si>
    <t>โครงการพัฒนากำลังคนนักวิชาชีพที่เน้นปฏิบัติการ (สหกิจ) - คณะวิศวกรรมศาสตร์</t>
  </si>
  <si>
    <t>โครงการปรับพื้นฐานความรู้นักศึกษาใหม่</t>
  </si>
  <si>
    <t>โครงการประชาสัมพันธ์หลักสูตรสัญจร แนะแนวการศึกษานอกสถานที่ ประจำปีการศึกษา 2564</t>
  </si>
  <si>
    <t>โครงการอบรมเชิงปฏิบัตการสร้างการเรียนรู้เกษตรยุคใหม่ young smart farm</t>
  </si>
  <si>
    <t>ณ วันที่ 15 พฤศจิกายน  2564</t>
  </si>
  <si>
    <t>โครงการพัฒนากำลังคนนักวิชาชีพที่เน้นปฏิบัติการ (สหกิจ) - คณะบริหารธุรกิจและศิลปศาสตร์</t>
  </si>
  <si>
    <t xml:space="preserve">สรุปรับ -  จ่าย งบอุดหนุนดำเนินงานด้านวิทย์ </t>
  </si>
  <si>
    <t>ประจำปีงบประมาณ 2565</t>
  </si>
  <si>
    <t>ณ  15 พฤศจิกายน 2564</t>
  </si>
  <si>
    <t>จัดสรร
ตามแผนงาน</t>
  </si>
  <si>
    <t>วัสดุสำนักงานสนับสนุนการเรียนการสอนคณะบริหารธุรกิจฯ</t>
  </si>
  <si>
    <t>วัสดุสำนักงานสนับสนุนการเรียนการสอนคณะวิทยาศาสตร์ฯ</t>
  </si>
  <si>
    <t>วัสดุสำนักงานสนับสนุนการเรียนการสอนคณะวิศวกรรมศาสตร์</t>
  </si>
  <si>
    <t>วัสดุสำนักงานสนับสนุนการเรียนการสอนกองการศึกษาและศูนย์วัฒนธรรมฯ</t>
  </si>
  <si>
    <t>วัสดุสำนักงานเพื่อสนับสนุนการเรียนการสอน กองบริหารฯ</t>
  </si>
  <si>
    <t>ค่าวัสดุจัดทำข้อสอบเอกสารการพิมพ์</t>
  </si>
  <si>
    <t>วัสดุโฆษณาและเผยแพร่</t>
  </si>
  <si>
    <t>ค่ากระแสไฟฟ้า</t>
  </si>
  <si>
    <t>ค่าโทรศัพท์</t>
  </si>
  <si>
    <t>รวม</t>
  </si>
  <si>
    <t xml:space="preserve">สรุปรับ -  จ่าย โครงการต่าง ๆ </t>
  </si>
  <si>
    <t>โครงการยกระดับเศรษฐกิจและสังคม รายตำบลแบบบูรณาการ 1 ตำบล 1 มหาวิทยาลัย</t>
  </si>
  <si>
    <t>ผู้รับผิดชอบ</t>
  </si>
  <si>
    <t>รับ</t>
  </si>
  <si>
    <r>
      <t xml:space="preserve">โครงการยกระดับเศรษฐกิจและสังคม รายตำบลแบบบูรณาการ 1 ตำบล 1 มหาวิทยาลัย </t>
    </r>
    <r>
      <rPr>
        <b/>
        <sz val="16"/>
        <rFont val="TH SarabunPSK"/>
        <family val="2"/>
      </rPr>
      <t>ตำบลบ้านเสด็จ</t>
    </r>
  </si>
  <si>
    <t>ผศ.พงศกร สุรินทร์</t>
  </si>
  <si>
    <r>
      <t xml:space="preserve">โครงการยกระดับเศรษฐกิจและสังคม รายตำบลแบบบูรณาการ 1 ตำบล 1 มหาวิทยาลัย </t>
    </r>
    <r>
      <rPr>
        <b/>
        <sz val="16"/>
        <rFont val="TH SarabunPSK"/>
        <family val="2"/>
      </rPr>
      <t>ตำบลบุญนาคพัฒนา</t>
    </r>
  </si>
  <si>
    <t>อ.ธีรวัฒน์ เทพใจกาศ</t>
  </si>
  <si>
    <r>
      <t xml:space="preserve">โครงการยกระดับเศรษฐกิจและสังคม รายตำบลแบบบูรณาการ 1 ตำบล 1 มหาวิทยาลัย </t>
    </r>
    <r>
      <rPr>
        <b/>
        <sz val="16"/>
        <rFont val="TH SarabunPSK"/>
        <family val="2"/>
      </rPr>
      <t>ตำบลบ้านเอื้อม</t>
    </r>
  </si>
  <si>
    <t>อ.สายนที  ทรัพย์มี</t>
  </si>
  <si>
    <r>
      <t xml:space="preserve">โครงการยกระดับเศรษฐกิจและสังคม รายตำบลแบบบูรณาการ 1 ตำบล 1 มหาวิทยาลัย </t>
    </r>
    <r>
      <rPr>
        <b/>
        <sz val="16"/>
        <rFont val="TH SarabunPSK"/>
        <family val="2"/>
      </rPr>
      <t>ตำบลห้างฉัตร</t>
    </r>
  </si>
  <si>
    <t>อ.สมเกียรติ  ตันตา</t>
  </si>
  <si>
    <r>
      <t xml:space="preserve">โครงการยกระดับเศรษฐกิจและสังคม รายตำบลแบบบูรณาการ 1 ตำบล 1 มหาวิทยาลัย </t>
    </r>
    <r>
      <rPr>
        <b/>
        <sz val="16"/>
        <rFont val="TH SarabunPSK"/>
        <family val="2"/>
      </rPr>
      <t>ตำบลพิชัย</t>
    </r>
  </si>
  <si>
    <t>อ.นิตยา  เอกบาง</t>
  </si>
  <si>
    <r>
      <t xml:space="preserve">โครงการบริหารจัดการโครงการยกระดับเศรษฐกิจและสังคมรายตำบลแบบบูรณาการ </t>
    </r>
    <r>
      <rPr>
        <b/>
        <sz val="16"/>
        <rFont val="TH SarabunPSK"/>
        <family val="2"/>
      </rPr>
      <t>งบติดตาม</t>
    </r>
  </si>
  <si>
    <t xml:space="preserve">เงินอุดหนุนโครงการอนุรักษ์พันธุกรรมพืชอันเนื่องมาจากพระราชดำริ (230596001500003) </t>
  </si>
  <si>
    <t>ที่</t>
  </si>
  <si>
    <t>โครงการ</t>
  </si>
  <si>
    <t>%เบิกจ่าย</t>
  </si>
  <si>
    <t>โครงการการพัฒนาผลิตภัณฑ์อาหารผู้สูงอายุพร้อมบริโภคจากแป้งหัวมันพื้นบ้าน</t>
  </si>
  <si>
    <t>อ.อรทัย บุญทะวงศ์</t>
  </si>
  <si>
    <t>โครงการกระบวนการผลิตฟิล์มบริโภคได้จากแป้งหัวมันพื้นบ้านและการใช้ประโยชน์กับผลิตภัณฑ์หัวมันกวนเพื่อสุขภาพ</t>
  </si>
  <si>
    <t>อ.วัชรี เทพโยธิน</t>
  </si>
  <si>
    <t>สรุปรับ -  จ่ายงบดำเนินงาน (เงินนอกงบประมาณ) ประจำปีงบประมาณ 2565</t>
  </si>
  <si>
    <t>ค่าจ้างเหมาบริการดูแลภูมิทัศน์</t>
  </si>
  <si>
    <t>สรุปรับ -  จ่ายงบรายจ่ายอื่น (เงินนอกงบประมาณ) ด้านวิทยาศาสตร์ฯ ประจำปีงบประมาณ 2565</t>
  </si>
  <si>
    <t>สรุปรับ -  จ่ายงบรายจ่ายอื่น (เงินนอกงบประมาณ) ด้านสังคมศาสตร์ ประจำปีงบประมาณ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</si>
</sst>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3" fillId="0" borderId="0" xfId="2" applyFill="1"/>
    <xf numFmtId="0" fontId="4" fillId="0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6" xfId="3" applyFont="1" applyFill="1" applyBorder="1" applyAlignment="1">
      <alignment horizontal="left"/>
    </xf>
    <xf numFmtId="43" fontId="5" fillId="0" borderId="6" xfId="1" applyNumberFormat="1" applyFont="1" applyFill="1" applyBorder="1"/>
    <xf numFmtId="2" fontId="5" fillId="0" borderId="6" xfId="2" applyNumberFormat="1" applyFont="1" applyFill="1" applyBorder="1"/>
    <xf numFmtId="0" fontId="5" fillId="0" borderId="7" xfId="2" applyFont="1" applyFill="1" applyBorder="1" applyAlignment="1">
      <alignment horizontal="center"/>
    </xf>
    <xf numFmtId="0" fontId="5" fillId="0" borderId="8" xfId="3" applyFont="1" applyFill="1" applyBorder="1" applyAlignment="1">
      <alignment horizontal="left"/>
    </xf>
    <xf numFmtId="43" fontId="5" fillId="0" borderId="8" xfId="1" applyNumberFormat="1" applyFont="1" applyFill="1" applyBorder="1"/>
    <xf numFmtId="2" fontId="5" fillId="0" borderId="8" xfId="2" applyNumberFormat="1" applyFont="1" applyFill="1" applyBorder="1"/>
    <xf numFmtId="43" fontId="5" fillId="2" borderId="2" xfId="1" applyNumberFormat="1" applyFont="1" applyFill="1" applyBorder="1"/>
    <xf numFmtId="2" fontId="5" fillId="2" borderId="2" xfId="2" applyNumberFormat="1" applyFont="1" applyFill="1" applyBorder="1"/>
    <xf numFmtId="0" fontId="5" fillId="0" borderId="9" xfId="2" applyFont="1" applyFill="1" applyBorder="1" applyAlignment="1">
      <alignment horizontal="center"/>
    </xf>
    <xf numFmtId="0" fontId="5" fillId="0" borderId="9" xfId="3" applyFont="1" applyFill="1" applyBorder="1" applyAlignment="1">
      <alignment horizontal="left"/>
    </xf>
    <xf numFmtId="43" fontId="5" fillId="0" borderId="9" xfId="1" applyNumberFormat="1" applyFont="1" applyFill="1" applyBorder="1"/>
    <xf numFmtId="0" fontId="5" fillId="0" borderId="10" xfId="3" applyFont="1" applyFill="1" applyBorder="1" applyAlignment="1">
      <alignment horizontal="left"/>
    </xf>
    <xf numFmtId="43" fontId="5" fillId="0" borderId="10" xfId="1" applyNumberFormat="1" applyFont="1" applyFill="1" applyBorder="1"/>
    <xf numFmtId="2" fontId="5" fillId="0" borderId="10" xfId="2" applyNumberFormat="1" applyFont="1" applyFill="1" applyBorder="1"/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43" fontId="4" fillId="0" borderId="2" xfId="1" applyNumberFormat="1" applyFont="1" applyFill="1" applyBorder="1"/>
    <xf numFmtId="2" fontId="4" fillId="0" borderId="2" xfId="2" applyNumberFormat="1" applyFont="1" applyFill="1" applyBorder="1"/>
    <xf numFmtId="0" fontId="4" fillId="0" borderId="0" xfId="1" applyFont="1" applyFill="1" applyBorder="1" applyAlignment="1">
      <alignment horizontal="center"/>
    </xf>
    <xf numFmtId="43" fontId="4" fillId="0" borderId="0" xfId="1" applyNumberFormat="1" applyFont="1" applyFill="1" applyBorder="1"/>
    <xf numFmtId="2" fontId="4" fillId="0" borderId="0" xfId="2" applyNumberFormat="1" applyFont="1" applyFill="1" applyBorder="1"/>
    <xf numFmtId="0" fontId="4" fillId="0" borderId="0" xfId="2" applyFont="1" applyFill="1" applyBorder="1" applyAlignment="1">
      <alignment horizontal="center"/>
    </xf>
    <xf numFmtId="0" fontId="3" fillId="0" borderId="0" xfId="2" applyFont="1" applyFill="1"/>
    <xf numFmtId="0" fontId="5" fillId="0" borderId="11" xfId="3" applyFont="1" applyFill="1" applyBorder="1" applyAlignment="1">
      <alignment horizontal="left"/>
    </xf>
    <xf numFmtId="43" fontId="5" fillId="0" borderId="11" xfId="1" applyNumberFormat="1" applyFont="1" applyFill="1" applyBorder="1"/>
    <xf numFmtId="2" fontId="5" fillId="0" borderId="11" xfId="2" applyNumberFormat="1" applyFont="1" applyFill="1" applyBorder="1"/>
    <xf numFmtId="164" fontId="3" fillId="0" borderId="0" xfId="2" applyNumberFormat="1" applyFill="1"/>
    <xf numFmtId="2" fontId="5" fillId="0" borderId="9" xfId="2" applyNumberFormat="1" applyFont="1" applyFill="1" applyBorder="1"/>
    <xf numFmtId="49" fontId="5" fillId="0" borderId="9" xfId="2" applyNumberFormat="1" applyFont="1" applyFill="1" applyBorder="1" applyAlignment="1">
      <alignment horizontal="left"/>
    </xf>
    <xf numFmtId="49" fontId="5" fillId="0" borderId="7" xfId="2" applyNumberFormat="1" applyFont="1" applyFill="1" applyBorder="1" applyAlignment="1">
      <alignment horizontal="left"/>
    </xf>
    <xf numFmtId="49" fontId="5" fillId="0" borderId="0" xfId="2" applyNumberFormat="1" applyFont="1" applyFill="1" applyAlignment="1">
      <alignment horizontal="left"/>
    </xf>
    <xf numFmtId="0" fontId="6" fillId="0" borderId="0" xfId="4" applyFill="1"/>
    <xf numFmtId="0" fontId="5" fillId="0" borderId="11" xfId="4" applyFont="1" applyFill="1" applyBorder="1" applyAlignment="1">
      <alignment horizontal="center"/>
    </xf>
    <xf numFmtId="2" fontId="5" fillId="0" borderId="11" xfId="4" applyNumberFormat="1" applyFont="1" applyFill="1" applyBorder="1"/>
    <xf numFmtId="0" fontId="5" fillId="0" borderId="6" xfId="4" applyFont="1" applyFill="1" applyBorder="1" applyAlignment="1">
      <alignment horizontal="center"/>
    </xf>
    <xf numFmtId="2" fontId="5" fillId="0" borderId="9" xfId="4" applyNumberFormat="1" applyFont="1" applyFill="1" applyBorder="1"/>
    <xf numFmtId="49" fontId="5" fillId="0" borderId="0" xfId="4" applyNumberFormat="1" applyFont="1" applyFill="1" applyAlignment="1">
      <alignment horizontal="left"/>
    </xf>
    <xf numFmtId="49" fontId="5" fillId="0" borderId="9" xfId="4" applyNumberFormat="1" applyFont="1" applyFill="1" applyBorder="1" applyAlignment="1">
      <alignment horizontal="left"/>
    </xf>
    <xf numFmtId="49" fontId="5" fillId="0" borderId="7" xfId="4" applyNumberFormat="1" applyFont="1" applyFill="1" applyBorder="1" applyAlignment="1">
      <alignment horizontal="left"/>
    </xf>
    <xf numFmtId="2" fontId="4" fillId="0" borderId="2" xfId="4" applyNumberFormat="1" applyFont="1" applyFill="1" applyBorder="1"/>
    <xf numFmtId="2" fontId="4" fillId="0" borderId="0" xfId="4" applyNumberFormat="1" applyFont="1" applyFill="1" applyBorder="1"/>
    <xf numFmtId="0" fontId="4" fillId="0" borderId="0" xfId="4" applyFont="1" applyFill="1" applyBorder="1" applyAlignment="1">
      <alignment horizontal="center"/>
    </xf>
    <xf numFmtId="0" fontId="3" fillId="0" borderId="0" xfId="4" applyFont="1" applyFill="1"/>
    <xf numFmtId="0" fontId="7" fillId="0" borderId="0" xfId="6"/>
    <xf numFmtId="0" fontId="4" fillId="0" borderId="2" xfId="5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0" fontId="5" fillId="0" borderId="6" xfId="7" applyFont="1" applyFill="1" applyBorder="1" applyAlignment="1">
      <alignment horizontal="left"/>
    </xf>
    <xf numFmtId="43" fontId="5" fillId="0" borderId="6" xfId="5" applyNumberFormat="1" applyFont="1" applyFill="1" applyBorder="1"/>
    <xf numFmtId="43" fontId="5" fillId="0" borderId="9" xfId="5" applyNumberFormat="1" applyFont="1" applyFill="1" applyBorder="1"/>
    <xf numFmtId="2" fontId="5" fillId="0" borderId="9" xfId="6" applyNumberFormat="1" applyFont="1" applyFill="1" applyBorder="1"/>
    <xf numFmtId="0" fontId="5" fillId="0" borderId="9" xfId="6" applyFont="1" applyFill="1" applyBorder="1" applyAlignment="1">
      <alignment horizontal="center"/>
    </xf>
    <xf numFmtId="0" fontId="5" fillId="0" borderId="9" xfId="7" applyFont="1" applyFill="1" applyBorder="1" applyAlignment="1">
      <alignment horizontal="left"/>
    </xf>
    <xf numFmtId="2" fontId="5" fillId="0" borderId="8" xfId="6" applyNumberFormat="1" applyFont="1" applyFill="1" applyBorder="1"/>
    <xf numFmtId="2" fontId="5" fillId="0" borderId="7" xfId="6" applyNumberFormat="1" applyFont="1" applyFill="1" applyBorder="1"/>
    <xf numFmtId="0" fontId="5" fillId="0" borderId="7" xfId="6" applyFont="1" applyFill="1" applyBorder="1" applyAlignment="1">
      <alignment horizontal="center"/>
    </xf>
    <xf numFmtId="0" fontId="5" fillId="0" borderId="8" xfId="7" applyFont="1" applyFill="1" applyBorder="1" applyAlignment="1">
      <alignment horizontal="left"/>
    </xf>
    <xf numFmtId="43" fontId="5" fillId="0" borderId="8" xfId="5" applyNumberFormat="1" applyFont="1" applyFill="1" applyBorder="1"/>
    <xf numFmtId="43" fontId="5" fillId="0" borderId="7" xfId="5" applyNumberFormat="1" applyFont="1" applyFill="1" applyBorder="1"/>
    <xf numFmtId="0" fontId="5" fillId="0" borderId="7" xfId="7" applyFont="1" applyFill="1" applyBorder="1" applyAlignment="1">
      <alignment horizontal="left"/>
    </xf>
    <xf numFmtId="0" fontId="4" fillId="0" borderId="2" xfId="6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43" fontId="4" fillId="0" borderId="2" xfId="5" applyNumberFormat="1" applyFont="1" applyFill="1" applyBorder="1"/>
    <xf numFmtId="0" fontId="5" fillId="0" borderId="9" xfId="6" applyFont="1" applyBorder="1" applyAlignment="1">
      <alignment horizontal="center" vertical="center"/>
    </xf>
    <xf numFmtId="0" fontId="5" fillId="0" borderId="13" xfId="9" applyFont="1" applyBorder="1" applyAlignment="1">
      <alignment horizontal="left" vertical="center" wrapText="1"/>
    </xf>
    <xf numFmtId="0" fontId="5" fillId="0" borderId="13" xfId="9" applyFont="1" applyBorder="1" applyAlignment="1">
      <alignment horizontal="left" vertical="center"/>
    </xf>
    <xf numFmtId="43" fontId="5" fillId="0" borderId="9" xfId="8" applyNumberFormat="1" applyFont="1" applyBorder="1" applyAlignment="1">
      <alignment vertical="center"/>
    </xf>
    <xf numFmtId="0" fontId="5" fillId="0" borderId="8" xfId="6" applyFont="1" applyBorder="1" applyAlignment="1">
      <alignment horizontal="center" vertical="center"/>
    </xf>
    <xf numFmtId="0" fontId="5" fillId="0" borderId="12" xfId="9" applyFont="1" applyBorder="1" applyAlignment="1">
      <alignment horizontal="left" vertical="center" wrapText="1"/>
    </xf>
    <xf numFmtId="0" fontId="5" fillId="0" borderId="12" xfId="9" applyFont="1" applyBorder="1" applyAlignment="1">
      <alignment horizontal="left" vertical="center"/>
    </xf>
    <xf numFmtId="43" fontId="5" fillId="0" borderId="8" xfId="8" applyNumberFormat="1" applyFont="1" applyBorder="1" applyAlignment="1">
      <alignment vertical="center"/>
    </xf>
    <xf numFmtId="0" fontId="5" fillId="0" borderId="2" xfId="6" applyFont="1" applyBorder="1" applyAlignment="1">
      <alignment horizontal="center" vertical="center"/>
    </xf>
    <xf numFmtId="0" fontId="4" fillId="0" borderId="3" xfId="8" applyFont="1" applyBorder="1" applyAlignment="1">
      <alignment horizontal="center" vertical="center"/>
    </xf>
    <xf numFmtId="43" fontId="4" fillId="0" borderId="2" xfId="8" applyNumberFormat="1" applyFont="1" applyBorder="1" applyAlignment="1">
      <alignment horizontal="center" vertical="center"/>
    </xf>
    <xf numFmtId="0" fontId="8" fillId="0" borderId="2" xfId="8" applyFont="1" applyBorder="1" applyAlignment="1">
      <alignment horizontal="center" vertical="center"/>
    </xf>
    <xf numFmtId="0" fontId="8" fillId="0" borderId="3" xfId="8" applyFont="1" applyBorder="1" applyAlignment="1">
      <alignment horizontal="center" vertical="center"/>
    </xf>
    <xf numFmtId="0" fontId="5" fillId="0" borderId="13" xfId="9" applyFont="1" applyBorder="1" applyAlignment="1">
      <alignment horizontal="center" vertical="center"/>
    </xf>
    <xf numFmtId="43" fontId="9" fillId="0" borderId="9" xfId="8" applyNumberFormat="1" applyFont="1" applyBorder="1" applyAlignment="1">
      <alignment vertical="center"/>
    </xf>
    <xf numFmtId="0" fontId="5" fillId="0" borderId="12" xfId="9" applyFont="1" applyBorder="1" applyAlignment="1">
      <alignment horizontal="center" vertical="center"/>
    </xf>
    <xf numFmtId="43" fontId="9" fillId="0" borderId="8" xfId="8" applyNumberFormat="1" applyFont="1" applyBorder="1" applyAlignment="1">
      <alignment vertical="center"/>
    </xf>
    <xf numFmtId="0" fontId="5" fillId="0" borderId="14" xfId="6" applyFont="1" applyBorder="1" applyAlignment="1">
      <alignment horizontal="center" vertical="center"/>
    </xf>
    <xf numFmtId="0" fontId="8" fillId="0" borderId="15" xfId="8" applyFont="1" applyBorder="1" applyAlignment="1">
      <alignment horizontal="center" vertical="center"/>
    </xf>
    <xf numFmtId="43" fontId="8" fillId="0" borderId="14" xfId="8" applyNumberFormat="1" applyFont="1" applyBorder="1" applyAlignment="1">
      <alignment horizontal="center" vertical="center"/>
    </xf>
    <xf numFmtId="0" fontId="5" fillId="0" borderId="0" xfId="6" applyFont="1" applyBorder="1" applyAlignment="1">
      <alignment horizontal="center" vertical="center"/>
    </xf>
    <xf numFmtId="0" fontId="8" fillId="0" borderId="0" xfId="8" applyFont="1" applyBorder="1" applyAlignment="1">
      <alignment horizontal="left" vertical="center"/>
    </xf>
    <xf numFmtId="0" fontId="8" fillId="0" borderId="0" xfId="8" applyFont="1" applyBorder="1" applyAlignment="1">
      <alignment horizontal="center" vertical="center"/>
    </xf>
    <xf numFmtId="43" fontId="8" fillId="0" borderId="0" xfId="8" applyNumberFormat="1" applyFont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0" xfId="8" applyFont="1" applyBorder="1" applyAlignment="1">
      <alignment horizontal="center" vertical="center" wrapText="1"/>
    </xf>
    <xf numFmtId="0" fontId="2" fillId="0" borderId="0" xfId="8" applyFont="1" applyBorder="1" applyAlignment="1">
      <alignment horizontal="center" vertical="center"/>
    </xf>
    <xf numFmtId="0" fontId="4" fillId="3" borderId="1" xfId="6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3" xfId="2" applyFont="1" applyFill="1" applyBorder="1" applyAlignment="1">
      <alignment horizontal="left"/>
    </xf>
    <xf numFmtId="0" fontId="4" fillId="2" borderId="4" xfId="2" applyFont="1" applyFill="1" applyBorder="1" applyAlignment="1">
      <alignment horizontal="left"/>
    </xf>
  </cellXfs>
  <cellStyles count="10">
    <cellStyle name="Normal" xfId="0" builtinId="0"/>
    <cellStyle name="Normal 2" xfId="4"/>
    <cellStyle name="Normal 3" xfId="1"/>
    <cellStyle name="Normal 3 2" xfId="8"/>
    <cellStyle name="Normal 3 4" xfId="5"/>
    <cellStyle name="Normal 4" xfId="6"/>
    <cellStyle name="Normal 5" xfId="2"/>
    <cellStyle name="ปกติ 3 2" xfId="3"/>
    <cellStyle name="ปกติ 3 2 2" xfId="9"/>
    <cellStyle name="ปกติ 3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4;&#3619;&#3619;&#3603;&#3625;&#3634;/&#3591;&#3634;&#3609;&#3585;&#3634;&#3619;&#3648;&#3591;&#3636;&#3609;/2565/&#3607;&#3632;&#3648;&#3610;&#3637;&#3618;&#3609;&#3588;&#3640;&#3617;&#3648;&#3591;&#3636;&#3609;&#3619;&#3634;&#3618;&#3652;&#3604;&#3657;%202565/&#3607;&#3632;&#3648;&#3610;&#3637;&#3618;&#3609;&#3588;&#3640;&#3617;%20-%20&#3591;&#3610;&#3604;&#3635;&#3648;&#3609;&#3636;&#3609;&#3591;&#3634;&#3609;(&#3612;&#3611;.)%20256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4;&#3619;&#3619;&#3603;&#3625;&#3634;/&#3591;&#3634;&#3609;&#3585;&#3634;&#3619;&#3648;&#3591;&#3636;&#3609;/2565/&#3607;&#3632;&#3648;&#3610;&#3637;&#3618;&#3609;&#3588;&#3640;&#3617;&#3648;&#3591;&#3636;&#3609;&#3619;&#3634;&#3618;&#3652;&#3604;&#3657;%202565/&#3607;&#3632;&#3648;&#3610;&#3637;&#3618;&#3609;&#3588;&#3640;&#3617;%20-%20&#3591;&#3610;&#3619;&#3634;&#3618;&#3592;&#3656;&#3634;&#3618;&#3629;&#3639;&#3656;&#3609;%20(&#3612;&#3611;.)%202565%20-%20&#3604;&#3657;&#3634;&#3609;&#3623;&#3636;&#3607;&#3618;&#36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4;&#3619;&#3619;&#3603;&#3625;&#3634;/&#3591;&#3634;&#3609;&#3585;&#3634;&#3619;&#3648;&#3591;&#3636;&#3609;/2565/&#3607;&#3632;&#3648;&#3610;&#3637;&#3618;&#3609;&#3588;&#3640;&#3617;&#3648;&#3591;&#3636;&#3609;&#3619;&#3634;&#3618;&#3652;&#3604;&#3657;%202565/&#3607;&#3632;&#3648;&#3610;&#3637;&#3618;&#3609;&#3588;&#3640;&#3617;%20-%20&#3591;&#3610;&#3619;&#3634;&#3618;&#3592;&#3656;&#3634;&#3618;&#3629;&#3639;&#3656;&#3609;%20(&#3612;&#3611;.)%202565-&#3604;&#3657;&#3634;&#3609;&#3626;&#3633;&#3591;&#3588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.-งบดำเนินงาน"/>
      <sheetName val="ต.-ค่าปฏิบัติงานนอกเวลาราชการ"/>
      <sheetName val="ต.-ค่าสอนภาคสมทบ ภาคพิเศษ"/>
      <sheetName val="ส.-ค่าใช้จ่ายในการประชุม"/>
      <sheetName val="ส.-ค่าเดินทางผู้บริหาร"/>
      <sheetName val="ส.-พัฒนาบุคลากร"/>
      <sheetName val="ส.-จ้างเหมาคนงานพืชศาสตร์ "/>
      <sheetName val="ส. - จ้างเหมาแม่บ้าน"/>
      <sheetName val="ส. - จ้างเหมาดูแลภูมิทัศน์ "/>
      <sheetName val="ส. -จ้างเหมาพนักงานขับรถ"/>
      <sheetName val="ส. -จ้างเหมารักษาความปลอดภัย"/>
      <sheetName val="ส.-จ้างเหมาอื่น "/>
      <sheetName val="ส.-ค่าซ่อมแซมครุภัณฑ์"/>
      <sheetName val="ว.- วัสดุสำนักงาน"/>
      <sheetName val="ว.-วัสดุเชื้อเพลิงและหล่อลื่น"/>
      <sheetName val="ว.- วัสดุงานบ้านงานครัว"/>
      <sheetName val="ว.- วัสดุก่อสร้าง"/>
      <sheetName val="ว.- วัสดุไฟฟ้าและวิทยุ"/>
      <sheetName val="ว.- วัสดุเกษตร"/>
      <sheetName val="ว.- วัสดุยานพาหนะและขนส่ง"/>
      <sheetName val="ว.- วิทยาศาสตร์ฯ "/>
      <sheetName val="ค่าไฟฟ้า"/>
      <sheetName val="ค่าไปรษณีย์"/>
    </sheetNames>
    <sheetDataSet>
      <sheetData sheetId="0"/>
      <sheetData sheetId="1">
        <row r="4">
          <cell r="E4">
            <v>50000</v>
          </cell>
        </row>
        <row r="17">
          <cell r="D17">
            <v>0</v>
          </cell>
          <cell r="F17">
            <v>0</v>
          </cell>
        </row>
      </sheetData>
      <sheetData sheetId="2">
        <row r="4">
          <cell r="E4">
            <v>603850</v>
          </cell>
        </row>
        <row r="17">
          <cell r="D17">
            <v>0</v>
          </cell>
          <cell r="F17">
            <v>0</v>
          </cell>
        </row>
      </sheetData>
      <sheetData sheetId="3">
        <row r="6">
          <cell r="E6">
            <v>30000</v>
          </cell>
        </row>
        <row r="19">
          <cell r="D19">
            <v>0</v>
          </cell>
          <cell r="F19">
            <v>0</v>
          </cell>
        </row>
      </sheetData>
      <sheetData sheetId="4">
        <row r="6">
          <cell r="E6">
            <v>30000</v>
          </cell>
        </row>
        <row r="19">
          <cell r="D19">
            <v>0</v>
          </cell>
          <cell r="F19">
            <v>0</v>
          </cell>
        </row>
      </sheetData>
      <sheetData sheetId="5">
        <row r="8">
          <cell r="E8">
            <v>364000</v>
          </cell>
        </row>
        <row r="38">
          <cell r="D38">
            <v>0</v>
          </cell>
          <cell r="F38">
            <v>0</v>
          </cell>
        </row>
      </sheetData>
      <sheetData sheetId="6">
        <row r="6">
          <cell r="E6">
            <v>87840</v>
          </cell>
        </row>
        <row r="19">
          <cell r="D19">
            <v>14640</v>
          </cell>
          <cell r="F19">
            <v>7320</v>
          </cell>
        </row>
      </sheetData>
      <sheetData sheetId="7">
        <row r="4">
          <cell r="E4">
            <v>1493280</v>
          </cell>
        </row>
        <row r="17">
          <cell r="D17">
            <v>248880</v>
          </cell>
          <cell r="F17">
            <v>124440</v>
          </cell>
        </row>
      </sheetData>
      <sheetData sheetId="8">
        <row r="4">
          <cell r="E4">
            <v>583200</v>
          </cell>
        </row>
        <row r="17">
          <cell r="D17">
            <v>97200</v>
          </cell>
          <cell r="F17">
            <v>48600</v>
          </cell>
        </row>
      </sheetData>
      <sheetData sheetId="9">
        <row r="4">
          <cell r="E4">
            <v>144000</v>
          </cell>
        </row>
        <row r="17">
          <cell r="D17">
            <v>24000</v>
          </cell>
          <cell r="F17">
            <v>12000</v>
          </cell>
        </row>
      </sheetData>
      <sheetData sheetId="10">
        <row r="4">
          <cell r="E4">
            <v>519792</v>
          </cell>
        </row>
        <row r="17">
          <cell r="D17">
            <v>129948</v>
          </cell>
          <cell r="F17">
            <v>43316</v>
          </cell>
        </row>
      </sheetData>
      <sheetData sheetId="11">
        <row r="8">
          <cell r="E8">
            <v>203068</v>
          </cell>
        </row>
        <row r="48">
          <cell r="D48">
            <v>70408</v>
          </cell>
          <cell r="F48">
            <v>2000</v>
          </cell>
        </row>
      </sheetData>
      <sheetData sheetId="12">
        <row r="6">
          <cell r="E6">
            <v>283816</v>
          </cell>
        </row>
        <row r="32">
          <cell r="D32">
            <v>150</v>
          </cell>
          <cell r="F32">
            <v>0</v>
          </cell>
        </row>
      </sheetData>
      <sheetData sheetId="13">
        <row r="6">
          <cell r="E6">
            <v>100000</v>
          </cell>
        </row>
        <row r="19">
          <cell r="D19">
            <v>0</v>
          </cell>
          <cell r="F19">
            <v>0</v>
          </cell>
        </row>
      </sheetData>
      <sheetData sheetId="14">
        <row r="4">
          <cell r="E4">
            <v>100000</v>
          </cell>
        </row>
        <row r="22">
          <cell r="D22">
            <v>23075</v>
          </cell>
          <cell r="F22">
            <v>0</v>
          </cell>
        </row>
      </sheetData>
      <sheetData sheetId="15">
        <row r="6">
          <cell r="E6">
            <v>50000</v>
          </cell>
        </row>
        <row r="19">
          <cell r="D19">
            <v>1000</v>
          </cell>
          <cell r="F19">
            <v>1000</v>
          </cell>
        </row>
      </sheetData>
      <sheetData sheetId="16">
        <row r="6">
          <cell r="E6">
            <v>50000</v>
          </cell>
        </row>
        <row r="29">
          <cell r="D29">
            <v>5813</v>
          </cell>
          <cell r="F29">
            <v>0</v>
          </cell>
        </row>
      </sheetData>
      <sheetData sheetId="17">
        <row r="4">
          <cell r="E4">
            <v>80000</v>
          </cell>
        </row>
        <row r="17">
          <cell r="D17">
            <v>370</v>
          </cell>
          <cell r="F17">
            <v>0</v>
          </cell>
        </row>
      </sheetData>
      <sheetData sheetId="18">
        <row r="6">
          <cell r="E6">
            <v>50000</v>
          </cell>
        </row>
        <row r="19">
          <cell r="D19">
            <v>0</v>
          </cell>
          <cell r="F19">
            <v>0</v>
          </cell>
        </row>
      </sheetData>
      <sheetData sheetId="19">
        <row r="6">
          <cell r="E6">
            <v>40000</v>
          </cell>
        </row>
        <row r="19">
          <cell r="D19">
            <v>2500</v>
          </cell>
          <cell r="F19">
            <v>0</v>
          </cell>
        </row>
      </sheetData>
      <sheetData sheetId="20">
        <row r="6">
          <cell r="E6">
            <v>50000</v>
          </cell>
        </row>
        <row r="19">
          <cell r="D19">
            <v>0</v>
          </cell>
          <cell r="F19">
            <v>0</v>
          </cell>
        </row>
      </sheetData>
      <sheetData sheetId="21">
        <row r="4">
          <cell r="E4">
            <v>600000</v>
          </cell>
        </row>
        <row r="17">
          <cell r="D17">
            <v>845</v>
          </cell>
          <cell r="F17">
            <v>0</v>
          </cell>
        </row>
      </sheetData>
      <sheetData sheetId="22">
        <row r="4">
          <cell r="E4">
            <v>10000</v>
          </cell>
        </row>
        <row r="17">
          <cell r="D17">
            <v>845</v>
          </cell>
          <cell r="F17">
            <v>845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.งบรายจ่ายอื่น-ด้านวิทย์"/>
      <sheetName val="สรุป-สหกิจคณะวิทย์"/>
      <sheetName val="ปวส.ประมง "/>
      <sheetName val="ปวส.สัตวศาสตร์"/>
      <sheetName val="ปวส.พืชศาสตร์"/>
      <sheetName val="ปวส.เทคโนโลยีภูมิทัศน์"/>
      <sheetName val="วท.บ.พืชศาสตร์"/>
      <sheetName val="วท.บ.ประมง"/>
      <sheetName val="วท.บ.สัตวศาสตร์"/>
      <sheetName val="วท.บ.วิทยาศาสตร์"/>
      <sheetName val="สรุป-สหกิจคณะวิศวะ"/>
      <sheetName val="วศ.บ.ไฟฟ้า"/>
      <sheetName val="วศ.บ.อุตสาหการ"/>
      <sheetName val="วศ.บ.เกษตรชีวภาพ"/>
      <sheetName val="ปรับพื้นฐาน"/>
      <sheetName val="แนะแนว-สรุป"/>
      <sheetName val="แนะแนว -วิทย์"/>
      <sheetName val="แนะแนว -วิศวะ"/>
      <sheetName val="แนะแนว -บริหาร"/>
      <sheetName val="แนะแนว -กศ."/>
      <sheetName val="young smart farm"/>
      <sheetName val="Sheet1"/>
    </sheetNames>
    <sheetDataSet>
      <sheetData sheetId="0"/>
      <sheetData sheetId="1">
        <row r="12">
          <cell r="C12">
            <v>202328</v>
          </cell>
          <cell r="D12">
            <v>0</v>
          </cell>
          <cell r="F1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C7">
            <v>335691</v>
          </cell>
          <cell r="D7">
            <v>73800</v>
          </cell>
          <cell r="F7">
            <v>73800</v>
          </cell>
        </row>
      </sheetData>
      <sheetData sheetId="11"/>
      <sheetData sheetId="12"/>
      <sheetData sheetId="13"/>
      <sheetData sheetId="14">
        <row r="4">
          <cell r="E4">
            <v>226800</v>
          </cell>
        </row>
        <row r="21">
          <cell r="D21">
            <v>0</v>
          </cell>
          <cell r="F21">
            <v>0</v>
          </cell>
        </row>
      </sheetData>
      <sheetData sheetId="15">
        <row r="4">
          <cell r="E4">
            <v>0</v>
          </cell>
        </row>
        <row r="17">
          <cell r="D17">
            <v>0</v>
          </cell>
          <cell r="F17">
            <v>0</v>
          </cell>
        </row>
      </sheetData>
      <sheetData sheetId="16"/>
      <sheetData sheetId="17"/>
      <sheetData sheetId="18"/>
      <sheetData sheetId="19"/>
      <sheetData sheetId="20">
        <row r="4">
          <cell r="E4">
            <v>0</v>
          </cell>
        </row>
        <row r="26">
          <cell r="D26">
            <v>0</v>
          </cell>
          <cell r="F26">
            <v>0</v>
          </cell>
        </row>
      </sheetData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ป.งบรายจ่ายอื่น-ด้านสังคม"/>
      <sheetName val="สรุป-สหกิจคณะบริหาร"/>
      <sheetName val="บช.บ. การบัญชี "/>
      <sheetName val="ปวส. การจัดการ"/>
      <sheetName val="บธ.บ. การจัดการ"/>
      <sheetName val="บธ.บ. การตลาด "/>
      <sheetName val="ศศ.บ. การท่องเที่ยว"/>
      <sheetName val="ปรับพื้นฐาน"/>
    </sheetNames>
    <sheetDataSet>
      <sheetData sheetId="0"/>
      <sheetData sheetId="1">
        <row r="14">
          <cell r="C14">
            <v>306347</v>
          </cell>
          <cell r="D14">
            <v>13413</v>
          </cell>
          <cell r="F14">
            <v>0</v>
          </cell>
        </row>
      </sheetData>
      <sheetData sheetId="2"/>
      <sheetData sheetId="3"/>
      <sheetData sheetId="4"/>
      <sheetData sheetId="5"/>
      <sheetData sheetId="6"/>
      <sheetData sheetId="7">
        <row r="4">
          <cell r="E4">
            <v>120600</v>
          </cell>
        </row>
        <row r="18">
          <cell r="D18">
            <v>0</v>
          </cell>
          <cell r="F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zoomScaleNormal="100" workbookViewId="0">
      <selection activeCell="E6" sqref="E6"/>
    </sheetView>
  </sheetViews>
  <sheetFormatPr defaultColWidth="9.140625" defaultRowHeight="15"/>
  <cols>
    <col min="1" max="1" width="6.85546875" style="51" bestFit="1" customWidth="1"/>
    <col min="2" max="2" width="61.85546875" style="51" bestFit="1" customWidth="1"/>
    <col min="3" max="3" width="14.5703125" style="51" bestFit="1" customWidth="1"/>
    <col min="4" max="4" width="12.7109375" style="51" bestFit="1" customWidth="1"/>
    <col min="5" max="5" width="14.5703125" style="51" bestFit="1" customWidth="1"/>
    <col min="6" max="6" width="12.7109375" style="51" bestFit="1" customWidth="1"/>
    <col min="7" max="7" width="14.5703125" style="51" bestFit="1" customWidth="1"/>
    <col min="8" max="8" width="10" style="51" bestFit="1" customWidth="1"/>
    <col min="9" max="16384" width="9.140625" style="51"/>
  </cols>
  <sheetData>
    <row r="1" spans="1:8" ht="27.75">
      <c r="A1" s="95" t="s">
        <v>42</v>
      </c>
      <c r="B1" s="95"/>
      <c r="C1" s="95"/>
      <c r="D1" s="95"/>
      <c r="E1" s="95"/>
      <c r="F1" s="95"/>
      <c r="G1" s="95"/>
      <c r="H1" s="95"/>
    </row>
    <row r="2" spans="1:8" ht="27.75">
      <c r="A2" s="95" t="s">
        <v>43</v>
      </c>
      <c r="B2" s="95"/>
      <c r="C2" s="95"/>
      <c r="D2" s="95"/>
      <c r="E2" s="95"/>
      <c r="F2" s="95"/>
      <c r="G2" s="95"/>
      <c r="H2" s="95"/>
    </row>
    <row r="3" spans="1:8" ht="27.75">
      <c r="A3" s="95" t="s">
        <v>44</v>
      </c>
      <c r="B3" s="95"/>
      <c r="C3" s="95"/>
      <c r="D3" s="95"/>
      <c r="E3" s="95"/>
      <c r="F3" s="95"/>
      <c r="G3" s="95"/>
      <c r="H3" s="95"/>
    </row>
    <row r="4" spans="1:8" ht="48">
      <c r="A4" s="52" t="s">
        <v>1</v>
      </c>
      <c r="B4" s="52" t="s">
        <v>2</v>
      </c>
      <c r="C4" s="53" t="s">
        <v>45</v>
      </c>
      <c r="D4" s="52" t="s">
        <v>4</v>
      </c>
      <c r="E4" s="52" t="s">
        <v>5</v>
      </c>
      <c r="F4" s="52" t="s">
        <v>6</v>
      </c>
      <c r="G4" s="52" t="s">
        <v>5</v>
      </c>
      <c r="H4" s="52" t="s">
        <v>7</v>
      </c>
    </row>
    <row r="5" spans="1:8" ht="24">
      <c r="A5" s="54">
        <v>1</v>
      </c>
      <c r="B5" s="55" t="s">
        <v>46</v>
      </c>
      <c r="C5" s="56">
        <v>15000</v>
      </c>
      <c r="D5" s="56">
        <v>0</v>
      </c>
      <c r="E5" s="57">
        <f t="shared" ref="E5:E11" si="0">C5-D5</f>
        <v>15000</v>
      </c>
      <c r="F5" s="56">
        <v>0</v>
      </c>
      <c r="G5" s="57">
        <f t="shared" ref="G5:G11" si="1">C5-F5</f>
        <v>15000</v>
      </c>
      <c r="H5" s="58">
        <f t="shared" ref="H5:H11" si="2">F5*100/C5</f>
        <v>0</v>
      </c>
    </row>
    <row r="6" spans="1:8" ht="24">
      <c r="A6" s="54">
        <v>2</v>
      </c>
      <c r="B6" s="55" t="s">
        <v>47</v>
      </c>
      <c r="C6" s="56">
        <v>15000</v>
      </c>
      <c r="D6" s="56">
        <v>0</v>
      </c>
      <c r="E6" s="57">
        <f t="shared" si="0"/>
        <v>15000</v>
      </c>
      <c r="F6" s="56">
        <v>0</v>
      </c>
      <c r="G6" s="57">
        <f t="shared" si="1"/>
        <v>15000</v>
      </c>
      <c r="H6" s="58">
        <f t="shared" si="2"/>
        <v>0</v>
      </c>
    </row>
    <row r="7" spans="1:8" ht="24">
      <c r="A7" s="54">
        <v>3</v>
      </c>
      <c r="B7" s="55" t="s">
        <v>48</v>
      </c>
      <c r="C7" s="56">
        <v>15000</v>
      </c>
      <c r="D7" s="56">
        <v>0</v>
      </c>
      <c r="E7" s="57">
        <f t="shared" si="0"/>
        <v>15000</v>
      </c>
      <c r="F7" s="56">
        <v>0</v>
      </c>
      <c r="G7" s="57">
        <f t="shared" si="1"/>
        <v>15000</v>
      </c>
      <c r="H7" s="58">
        <f t="shared" si="2"/>
        <v>0</v>
      </c>
    </row>
    <row r="8" spans="1:8" ht="24">
      <c r="A8" s="59">
        <v>4</v>
      </c>
      <c r="B8" s="60" t="s">
        <v>49</v>
      </c>
      <c r="C8" s="57">
        <v>34000</v>
      </c>
      <c r="D8" s="56">
        <v>0</v>
      </c>
      <c r="E8" s="57">
        <f t="shared" si="0"/>
        <v>34000</v>
      </c>
      <c r="F8" s="57">
        <v>0</v>
      </c>
      <c r="G8" s="57">
        <f t="shared" si="1"/>
        <v>34000</v>
      </c>
      <c r="H8" s="58">
        <f t="shared" si="2"/>
        <v>0</v>
      </c>
    </row>
    <row r="9" spans="1:8" ht="24">
      <c r="A9" s="54">
        <v>5</v>
      </c>
      <c r="B9" s="55" t="s">
        <v>50</v>
      </c>
      <c r="C9" s="56">
        <v>35000</v>
      </c>
      <c r="D9" s="57">
        <v>0</v>
      </c>
      <c r="E9" s="56">
        <f t="shared" si="0"/>
        <v>35000</v>
      </c>
      <c r="F9" s="56">
        <v>0</v>
      </c>
      <c r="G9" s="56">
        <f t="shared" si="1"/>
        <v>35000</v>
      </c>
      <c r="H9" s="61">
        <f t="shared" si="2"/>
        <v>0</v>
      </c>
    </row>
    <row r="10" spans="1:8" ht="24">
      <c r="A10" s="59">
        <v>6</v>
      </c>
      <c r="B10" s="60" t="s">
        <v>51</v>
      </c>
      <c r="C10" s="57">
        <v>35540</v>
      </c>
      <c r="D10" s="56">
        <v>0</v>
      </c>
      <c r="E10" s="57">
        <f t="shared" si="0"/>
        <v>35540</v>
      </c>
      <c r="F10" s="57">
        <v>0</v>
      </c>
      <c r="G10" s="57">
        <f t="shared" si="1"/>
        <v>35540</v>
      </c>
      <c r="H10" s="62">
        <f t="shared" si="2"/>
        <v>0</v>
      </c>
    </row>
    <row r="11" spans="1:8" ht="24">
      <c r="A11" s="63">
        <v>7</v>
      </c>
      <c r="B11" s="64" t="s">
        <v>52</v>
      </c>
      <c r="C11" s="65">
        <v>20000</v>
      </c>
      <c r="D11" s="66">
        <v>1073</v>
      </c>
      <c r="E11" s="66">
        <f t="shared" si="0"/>
        <v>18927</v>
      </c>
      <c r="F11" s="66">
        <v>1073</v>
      </c>
      <c r="G11" s="66">
        <f t="shared" si="1"/>
        <v>18927</v>
      </c>
      <c r="H11" s="62">
        <f t="shared" si="2"/>
        <v>5.3650000000000002</v>
      </c>
    </row>
    <row r="12" spans="1:8" ht="24">
      <c r="A12" s="54">
        <v>8</v>
      </c>
      <c r="B12" s="60" t="s">
        <v>53</v>
      </c>
      <c r="C12" s="57">
        <v>1867600</v>
      </c>
      <c r="D12" s="57">
        <v>234253.28</v>
      </c>
      <c r="E12" s="65">
        <f>C12-D12</f>
        <v>1633346.72</v>
      </c>
      <c r="F12" s="65">
        <v>234253.28</v>
      </c>
      <c r="G12" s="65">
        <f>E12-F12</f>
        <v>1399093.44</v>
      </c>
      <c r="H12" s="58">
        <f>F12*100/C12</f>
        <v>12.543011351467124</v>
      </c>
    </row>
    <row r="13" spans="1:8" ht="24">
      <c r="A13" s="54">
        <v>9</v>
      </c>
      <c r="B13" s="60" t="s">
        <v>54</v>
      </c>
      <c r="C13" s="66">
        <v>20600</v>
      </c>
      <c r="D13" s="66">
        <v>791.27</v>
      </c>
      <c r="E13" s="57">
        <f>C13-D13</f>
        <v>19808.73</v>
      </c>
      <c r="F13" s="57">
        <v>791.27</v>
      </c>
      <c r="G13" s="57">
        <f>C13-F13</f>
        <v>19808.73</v>
      </c>
      <c r="H13" s="58">
        <f>F13*100/C13</f>
        <v>3.841116504854369</v>
      </c>
    </row>
    <row r="14" spans="1:8" ht="24">
      <c r="A14" s="63">
        <v>10</v>
      </c>
      <c r="B14" s="67" t="s">
        <v>32</v>
      </c>
      <c r="C14" s="66">
        <v>22500</v>
      </c>
      <c r="D14" s="66">
        <v>2501</v>
      </c>
      <c r="E14" s="66">
        <f>C14-D14</f>
        <v>19999</v>
      </c>
      <c r="F14" s="66">
        <v>2501</v>
      </c>
      <c r="G14" s="66">
        <f>C14-F14</f>
        <v>19999</v>
      </c>
      <c r="H14" s="58">
        <f>F14*100/C14</f>
        <v>11.115555555555556</v>
      </c>
    </row>
    <row r="15" spans="1:8" ht="24">
      <c r="A15" s="68"/>
      <c r="B15" s="69" t="s">
        <v>55</v>
      </c>
      <c r="C15" s="70">
        <f>SUM(C5:C14)</f>
        <v>2080240</v>
      </c>
      <c r="D15" s="70">
        <f t="shared" ref="D15:G15" si="3">SUM(D5:D14)</f>
        <v>238618.55</v>
      </c>
      <c r="E15" s="70">
        <f t="shared" si="3"/>
        <v>1841621.45</v>
      </c>
      <c r="F15" s="70">
        <f t="shared" si="3"/>
        <v>238618.55</v>
      </c>
      <c r="G15" s="70">
        <f t="shared" si="3"/>
        <v>1607368.17</v>
      </c>
      <c r="H15" s="70">
        <f>+F15*100/C15</f>
        <v>11.470722128215975</v>
      </c>
    </row>
  </sheetData>
  <mergeCells count="3">
    <mergeCell ref="A1:H1"/>
    <mergeCell ref="A2:H2"/>
    <mergeCell ref="A3:H3"/>
  </mergeCells>
  <pageMargins left="0.59" right="0.11" top="0.75" bottom="0.75" header="0.3" footer="0.3"/>
  <pageSetup paperSize="9" scale="9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tabSelected="1" zoomScale="84" zoomScaleNormal="84" workbookViewId="0">
      <selection activeCell="B16" sqref="B16"/>
    </sheetView>
  </sheetViews>
  <sheetFormatPr defaultColWidth="9.140625" defaultRowHeight="15"/>
  <cols>
    <col min="1" max="1" width="6.85546875" style="51" bestFit="1" customWidth="1"/>
    <col min="2" max="2" width="90.7109375" style="51" customWidth="1"/>
    <col min="3" max="3" width="20.42578125" style="51" customWidth="1"/>
    <col min="4" max="5" width="14.5703125" style="51" bestFit="1" customWidth="1"/>
    <col min="6" max="6" width="12.7109375" style="51" bestFit="1" customWidth="1"/>
    <col min="7" max="7" width="15" style="51" bestFit="1" customWidth="1"/>
    <col min="8" max="8" width="14.5703125" style="51" bestFit="1" customWidth="1"/>
    <col min="9" max="9" width="10" style="51" bestFit="1" customWidth="1"/>
    <col min="10" max="16384" width="9.140625" style="51"/>
  </cols>
  <sheetData>
    <row r="1" spans="1:9" ht="27.75">
      <c r="A1" s="96" t="s">
        <v>56</v>
      </c>
      <c r="B1" s="97"/>
      <c r="C1" s="97"/>
      <c r="D1" s="97"/>
      <c r="E1" s="97"/>
      <c r="F1" s="97"/>
      <c r="G1" s="97"/>
      <c r="H1" s="97"/>
      <c r="I1" s="97"/>
    </row>
    <row r="2" spans="1:9" ht="27.75">
      <c r="A2" s="96" t="s">
        <v>43</v>
      </c>
      <c r="B2" s="97"/>
      <c r="C2" s="97"/>
      <c r="D2" s="97"/>
      <c r="E2" s="97"/>
      <c r="F2" s="97"/>
      <c r="G2" s="97"/>
      <c r="H2" s="97"/>
      <c r="I2" s="97"/>
    </row>
    <row r="3" spans="1:9" ht="27.75">
      <c r="A3" s="95" t="s">
        <v>44</v>
      </c>
      <c r="B3" s="95"/>
      <c r="C3" s="95"/>
      <c r="D3" s="95"/>
      <c r="E3" s="95"/>
      <c r="F3" s="95"/>
      <c r="G3" s="95"/>
      <c r="H3" s="95"/>
      <c r="I3" s="95"/>
    </row>
    <row r="4" spans="1:9" ht="24">
      <c r="A4" s="98" t="s">
        <v>57</v>
      </c>
      <c r="B4" s="98"/>
      <c r="C4" s="98"/>
      <c r="D4" s="98"/>
      <c r="E4" s="98"/>
      <c r="F4" s="98"/>
      <c r="G4" s="98"/>
      <c r="H4" s="98"/>
      <c r="I4" s="98"/>
    </row>
    <row r="5" spans="1:9" ht="24">
      <c r="A5" s="52" t="s">
        <v>1</v>
      </c>
      <c r="B5" s="52" t="s">
        <v>2</v>
      </c>
      <c r="C5" s="52" t="s">
        <v>58</v>
      </c>
      <c r="D5" s="53" t="s">
        <v>59</v>
      </c>
      <c r="E5" s="52" t="s">
        <v>4</v>
      </c>
      <c r="F5" s="52" t="s">
        <v>5</v>
      </c>
      <c r="G5" s="52" t="s">
        <v>6</v>
      </c>
      <c r="H5" s="52" t="s">
        <v>5</v>
      </c>
      <c r="I5" s="52" t="s">
        <v>7</v>
      </c>
    </row>
    <row r="6" spans="1:9" ht="24">
      <c r="A6" s="71">
        <v>1</v>
      </c>
      <c r="B6" s="72" t="s">
        <v>60</v>
      </c>
      <c r="C6" s="73" t="s">
        <v>61</v>
      </c>
      <c r="D6" s="74">
        <v>1115856</v>
      </c>
      <c r="E6" s="74">
        <v>895451</v>
      </c>
      <c r="F6" s="74">
        <f>D6-E6</f>
        <v>220405</v>
      </c>
      <c r="G6" s="74">
        <v>319980</v>
      </c>
      <c r="H6" s="74">
        <f>D6-G6</f>
        <v>795876</v>
      </c>
      <c r="I6" s="74">
        <f t="shared" ref="I6:I12" si="0">G6*100/D6</f>
        <v>28.675743106637416</v>
      </c>
    </row>
    <row r="7" spans="1:9" ht="24">
      <c r="A7" s="71">
        <v>2</v>
      </c>
      <c r="B7" s="72" t="s">
        <v>62</v>
      </c>
      <c r="C7" s="73" t="s">
        <v>63</v>
      </c>
      <c r="D7" s="74">
        <v>1261680</v>
      </c>
      <c r="E7" s="74">
        <v>1010738</v>
      </c>
      <c r="F7" s="74">
        <f>D7-E7</f>
        <v>250942</v>
      </c>
      <c r="G7" s="74">
        <v>382344</v>
      </c>
      <c r="H7" s="74">
        <f>D7-G7</f>
        <v>879336</v>
      </c>
      <c r="I7" s="74">
        <f t="shared" si="0"/>
        <v>30.304356096633061</v>
      </c>
    </row>
    <row r="8" spans="1:9" ht="24">
      <c r="A8" s="71">
        <v>3</v>
      </c>
      <c r="B8" s="72" t="s">
        <v>64</v>
      </c>
      <c r="C8" s="73" t="s">
        <v>65</v>
      </c>
      <c r="D8" s="74">
        <v>1339014</v>
      </c>
      <c r="E8" s="74">
        <v>1303282</v>
      </c>
      <c r="F8" s="74">
        <f t="shared" ref="F8:F11" si="1">D8-E8</f>
        <v>35732</v>
      </c>
      <c r="G8" s="74">
        <v>313000</v>
      </c>
      <c r="H8" s="74">
        <f t="shared" ref="H8:H11" si="2">D8-G8</f>
        <v>1026014</v>
      </c>
      <c r="I8" s="74">
        <f t="shared" si="0"/>
        <v>23.375409069658719</v>
      </c>
    </row>
    <row r="9" spans="1:9" ht="24">
      <c r="A9" s="71">
        <v>4</v>
      </c>
      <c r="B9" s="72" t="s">
        <v>66</v>
      </c>
      <c r="C9" s="73" t="s">
        <v>67</v>
      </c>
      <c r="D9" s="74">
        <v>1189000</v>
      </c>
      <c r="E9" s="74">
        <v>1123000</v>
      </c>
      <c r="F9" s="74">
        <f t="shared" si="1"/>
        <v>66000</v>
      </c>
      <c r="G9" s="74">
        <v>597000</v>
      </c>
      <c r="H9" s="74">
        <f t="shared" si="2"/>
        <v>592000</v>
      </c>
      <c r="I9" s="74">
        <f t="shared" si="0"/>
        <v>50.210260723296891</v>
      </c>
    </row>
    <row r="10" spans="1:9" ht="24">
      <c r="A10" s="71">
        <v>5</v>
      </c>
      <c r="B10" s="72" t="s">
        <v>68</v>
      </c>
      <c r="C10" s="73" t="s">
        <v>69</v>
      </c>
      <c r="D10" s="74">
        <v>1192015</v>
      </c>
      <c r="E10" s="74">
        <v>938450</v>
      </c>
      <c r="F10" s="74">
        <f t="shared" si="1"/>
        <v>253565</v>
      </c>
      <c r="G10" s="74">
        <v>350450</v>
      </c>
      <c r="H10" s="74">
        <f t="shared" si="2"/>
        <v>841565</v>
      </c>
      <c r="I10" s="74">
        <f t="shared" si="0"/>
        <v>29.39979782133614</v>
      </c>
    </row>
    <row r="11" spans="1:9" ht="24">
      <c r="A11" s="75">
        <v>6</v>
      </c>
      <c r="B11" s="76" t="s">
        <v>70</v>
      </c>
      <c r="C11" s="77"/>
      <c r="D11" s="78">
        <v>40852</v>
      </c>
      <c r="E11" s="78">
        <v>560</v>
      </c>
      <c r="F11" s="74">
        <f t="shared" si="1"/>
        <v>40292</v>
      </c>
      <c r="G11" s="74">
        <v>560</v>
      </c>
      <c r="H11" s="74">
        <f t="shared" si="2"/>
        <v>40292</v>
      </c>
      <c r="I11" s="74">
        <f t="shared" si="0"/>
        <v>1.3708019191226868</v>
      </c>
    </row>
    <row r="12" spans="1:9" ht="24">
      <c r="A12" s="79"/>
      <c r="B12" s="80" t="s">
        <v>33</v>
      </c>
      <c r="C12" s="80"/>
      <c r="D12" s="81">
        <f>SUM(D6:D11)</f>
        <v>6138417</v>
      </c>
      <c r="E12" s="81">
        <f>SUM(E6:E11)</f>
        <v>5271481</v>
      </c>
      <c r="F12" s="81">
        <f>SUM(F6:F11)</f>
        <v>866936</v>
      </c>
      <c r="G12" s="81">
        <f>SUM(G6:G11)</f>
        <v>1963334</v>
      </c>
      <c r="H12" s="81">
        <f>SUM(H6:H11)</f>
        <v>4175083</v>
      </c>
      <c r="I12" s="81">
        <f t="shared" si="0"/>
        <v>31.984369911656376</v>
      </c>
    </row>
    <row r="13" spans="1:9" ht="20.25" customHeight="1"/>
    <row r="14" spans="1:9" ht="24">
      <c r="A14" s="99" t="s">
        <v>71</v>
      </c>
      <c r="B14" s="99"/>
      <c r="C14" s="99"/>
      <c r="D14" s="99"/>
      <c r="E14" s="99"/>
      <c r="F14" s="99"/>
      <c r="G14" s="99"/>
      <c r="H14" s="99"/>
      <c r="I14" s="99"/>
    </row>
    <row r="15" spans="1:9" ht="24">
      <c r="A15" s="82" t="s">
        <v>72</v>
      </c>
      <c r="B15" s="83" t="s">
        <v>73</v>
      </c>
      <c r="C15" s="83" t="s">
        <v>58</v>
      </c>
      <c r="D15" s="82" t="s">
        <v>59</v>
      </c>
      <c r="E15" s="82" t="s">
        <v>4</v>
      </c>
      <c r="F15" s="82" t="s">
        <v>5</v>
      </c>
      <c r="G15" s="82" t="s">
        <v>6</v>
      </c>
      <c r="H15" s="82" t="s">
        <v>5</v>
      </c>
      <c r="I15" s="82" t="s">
        <v>74</v>
      </c>
    </row>
    <row r="16" spans="1:9" ht="24">
      <c r="A16" s="71">
        <v>1</v>
      </c>
      <c r="B16" s="72" t="s">
        <v>75</v>
      </c>
      <c r="C16" s="84" t="s">
        <v>76</v>
      </c>
      <c r="D16" s="85">
        <v>40000</v>
      </c>
      <c r="E16" s="85">
        <v>40000</v>
      </c>
      <c r="F16" s="85">
        <f>D16-E16</f>
        <v>0</v>
      </c>
      <c r="G16" s="85">
        <v>18814</v>
      </c>
      <c r="H16" s="85">
        <f>D16-G16</f>
        <v>21186</v>
      </c>
      <c r="I16" s="85">
        <f>G16*100/D16</f>
        <v>47.034999999999997</v>
      </c>
    </row>
    <row r="17" spans="1:9" ht="48">
      <c r="A17" s="75">
        <v>2</v>
      </c>
      <c r="B17" s="76" t="s">
        <v>77</v>
      </c>
      <c r="C17" s="86" t="s">
        <v>78</v>
      </c>
      <c r="D17" s="87">
        <v>39783</v>
      </c>
      <c r="E17" s="87">
        <v>0</v>
      </c>
      <c r="F17" s="85">
        <f>D17-E17</f>
        <v>39783</v>
      </c>
      <c r="G17" s="87">
        <v>0</v>
      </c>
      <c r="H17" s="85">
        <f>D17-G17</f>
        <v>39783</v>
      </c>
      <c r="I17" s="85">
        <f>G17*100/D17</f>
        <v>0</v>
      </c>
    </row>
    <row r="18" spans="1:9" ht="24.75" thickBot="1">
      <c r="A18" s="88"/>
      <c r="B18" s="89" t="s">
        <v>33</v>
      </c>
      <c r="C18" s="89"/>
      <c r="D18" s="90">
        <f>SUM(D16:D17)</f>
        <v>79783</v>
      </c>
      <c r="E18" s="90">
        <f t="shared" ref="E18:I18" si="3">SUM(E16:E17)</f>
        <v>40000</v>
      </c>
      <c r="F18" s="90">
        <f t="shared" si="3"/>
        <v>39783</v>
      </c>
      <c r="G18" s="90">
        <f t="shared" si="3"/>
        <v>18814</v>
      </c>
      <c r="H18" s="90">
        <f t="shared" si="3"/>
        <v>60969</v>
      </c>
      <c r="I18" s="90">
        <f t="shared" si="3"/>
        <v>47.034999999999997</v>
      </c>
    </row>
    <row r="19" spans="1:9" ht="24.75" thickTop="1">
      <c r="A19" s="91"/>
      <c r="B19" s="92"/>
      <c r="C19" s="93"/>
      <c r="D19" s="94"/>
      <c r="E19" s="94"/>
      <c r="F19" s="94"/>
      <c r="G19" s="94"/>
      <c r="H19" s="94"/>
      <c r="I19" s="94"/>
    </row>
  </sheetData>
  <mergeCells count="5">
    <mergeCell ref="A1:I1"/>
    <mergeCell ref="A2:I2"/>
    <mergeCell ref="A3:I3"/>
    <mergeCell ref="A4:I4"/>
    <mergeCell ref="A14:I14"/>
  </mergeCells>
  <pageMargins left="0.25" right="0.25" top="0.75" bottom="0.75" header="0.3" footer="0.3"/>
  <pageSetup paperSize="9" scale="7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H39"/>
  <sheetViews>
    <sheetView zoomScale="90" zoomScaleNormal="90" zoomScalePageLayoutView="80" workbookViewId="0">
      <pane ySplit="3" topLeftCell="A4" activePane="bottomLeft" state="frozen"/>
      <selection pane="bottomLeft" activeCell="E9" sqref="E9"/>
    </sheetView>
  </sheetViews>
  <sheetFormatPr defaultRowHeight="12.75"/>
  <cols>
    <col min="1" max="1" width="9.140625" style="1"/>
    <col min="2" max="2" width="49" style="1" customWidth="1"/>
    <col min="3" max="3" width="15.28515625" style="30" bestFit="1" customWidth="1"/>
    <col min="4" max="5" width="14.5703125" style="1" bestFit="1" customWidth="1"/>
    <col min="6" max="6" width="15.28515625" style="1" bestFit="1" customWidth="1"/>
    <col min="7" max="7" width="14.5703125" style="1" bestFit="1" customWidth="1"/>
    <col min="8" max="8" width="10" style="1" bestFit="1" customWidth="1"/>
    <col min="9" max="16384" width="9.140625" style="1"/>
  </cols>
  <sheetData>
    <row r="1" spans="1:8" ht="27.75">
      <c r="A1" s="102" t="s">
        <v>79</v>
      </c>
      <c r="B1" s="102"/>
      <c r="C1" s="102"/>
      <c r="D1" s="102"/>
      <c r="E1" s="102"/>
      <c r="F1" s="102"/>
      <c r="G1" s="102"/>
      <c r="H1" s="102"/>
    </row>
    <row r="2" spans="1:8" ht="27.75">
      <c r="A2" s="103" t="s">
        <v>0</v>
      </c>
      <c r="B2" s="103"/>
      <c r="C2" s="103"/>
      <c r="D2" s="103"/>
      <c r="E2" s="103"/>
      <c r="F2" s="103"/>
      <c r="G2" s="103"/>
      <c r="H2" s="103"/>
    </row>
    <row r="3" spans="1:8" ht="2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5</v>
      </c>
      <c r="H3" s="2" t="s">
        <v>7</v>
      </c>
    </row>
    <row r="4" spans="1:8" ht="24">
      <c r="A4" s="104" t="s">
        <v>8</v>
      </c>
      <c r="B4" s="105"/>
      <c r="C4" s="3"/>
      <c r="D4" s="4"/>
      <c r="E4" s="4"/>
      <c r="F4" s="4"/>
      <c r="G4" s="4"/>
      <c r="H4" s="5"/>
    </row>
    <row r="5" spans="1:8" ht="24">
      <c r="A5" s="6">
        <v>1</v>
      </c>
      <c r="B5" s="7" t="s">
        <v>9</v>
      </c>
      <c r="C5" s="8">
        <f>'[1]ต.-ค่าปฏิบัติงานนอกเวลาราชการ'!E4</f>
        <v>50000</v>
      </c>
      <c r="D5" s="8">
        <f>'[1]ต.-ค่าปฏิบัติงานนอกเวลาราชการ'!D17</f>
        <v>0</v>
      </c>
      <c r="E5" s="8">
        <f>C5-D5</f>
        <v>50000</v>
      </c>
      <c r="F5" s="8">
        <f>'[1]ต.-ค่าปฏิบัติงานนอกเวลาราชการ'!F17</f>
        <v>0</v>
      </c>
      <c r="G5" s="8">
        <f>C5-F5</f>
        <v>50000</v>
      </c>
      <c r="H5" s="9">
        <f>F5*100/C5</f>
        <v>0</v>
      </c>
    </row>
    <row r="6" spans="1:8" ht="24">
      <c r="A6" s="10">
        <v>2</v>
      </c>
      <c r="B6" s="11" t="s">
        <v>10</v>
      </c>
      <c r="C6" s="12">
        <f>'[1]ต.-ค่าสอนภาคสมทบ ภาคพิเศษ'!E4</f>
        <v>603850</v>
      </c>
      <c r="D6" s="12">
        <f>'[1]ต.-ค่าสอนภาคสมทบ ภาคพิเศษ'!D17</f>
        <v>0</v>
      </c>
      <c r="E6" s="12">
        <f>C6-D6</f>
        <v>603850</v>
      </c>
      <c r="F6" s="12">
        <f>'[1]ต.-ค่าสอนภาคสมทบ ภาคพิเศษ'!F17</f>
        <v>0</v>
      </c>
      <c r="G6" s="12">
        <f>C6-F6</f>
        <v>603850</v>
      </c>
      <c r="H6" s="13">
        <f>F6*100/C6</f>
        <v>0</v>
      </c>
    </row>
    <row r="7" spans="1:8" ht="24">
      <c r="A7" s="106" t="s">
        <v>11</v>
      </c>
      <c r="B7" s="107"/>
      <c r="C7" s="14"/>
      <c r="D7" s="14"/>
      <c r="E7" s="14"/>
      <c r="F7" s="14"/>
      <c r="G7" s="14"/>
      <c r="H7" s="15"/>
    </row>
    <row r="8" spans="1:8" ht="24">
      <c r="A8" s="16">
        <v>3</v>
      </c>
      <c r="B8" s="7" t="s">
        <v>12</v>
      </c>
      <c r="C8" s="8">
        <f>'[1]ส.-ค่าใช้จ่ายในการประชุม'!E6</f>
        <v>30000</v>
      </c>
      <c r="D8" s="8">
        <f>'[1]ส.-ค่าใช้จ่ายในการประชุม'!D19</f>
        <v>0</v>
      </c>
      <c r="E8" s="8">
        <f t="shared" ref="E8:E26" si="0">C8-D8</f>
        <v>30000</v>
      </c>
      <c r="F8" s="8">
        <f>'[1]ส.-ค่าใช้จ่ายในการประชุม'!F19</f>
        <v>0</v>
      </c>
      <c r="G8" s="8">
        <f t="shared" ref="G8:G13" si="1">C8-F8</f>
        <v>30000</v>
      </c>
      <c r="H8" s="9">
        <v>0</v>
      </c>
    </row>
    <row r="9" spans="1:8" ht="24">
      <c r="A9" s="6">
        <v>4</v>
      </c>
      <c r="B9" s="7" t="s">
        <v>13</v>
      </c>
      <c r="C9" s="8">
        <f>'[1]ส.-ค่าเดินทางผู้บริหาร'!E6</f>
        <v>30000</v>
      </c>
      <c r="D9" s="8">
        <f>'[1]ส.-ค่าเดินทางผู้บริหาร'!D19</f>
        <v>0</v>
      </c>
      <c r="E9" s="8">
        <f t="shared" si="0"/>
        <v>30000</v>
      </c>
      <c r="F9" s="8">
        <f>'[1]ส.-ค่าเดินทางผู้บริหาร'!F19</f>
        <v>0</v>
      </c>
      <c r="G9" s="8">
        <f t="shared" si="1"/>
        <v>30000</v>
      </c>
      <c r="H9" s="9">
        <f t="shared" ref="H9:H26" si="2">F9*100/C9</f>
        <v>0</v>
      </c>
    </row>
    <row r="10" spans="1:8" ht="24">
      <c r="A10" s="16">
        <v>5</v>
      </c>
      <c r="B10" s="7" t="s">
        <v>14</v>
      </c>
      <c r="C10" s="8">
        <f>'[1]ส.-พัฒนาบุคลากร'!E8</f>
        <v>364000</v>
      </c>
      <c r="D10" s="8">
        <f>'[1]ส.-พัฒนาบุคลากร'!D38</f>
        <v>0</v>
      </c>
      <c r="E10" s="8">
        <f t="shared" si="0"/>
        <v>364000</v>
      </c>
      <c r="F10" s="8">
        <f>'[1]ส.-พัฒนาบุคลากร'!F38</f>
        <v>0</v>
      </c>
      <c r="G10" s="8">
        <f t="shared" si="1"/>
        <v>364000</v>
      </c>
      <c r="H10" s="9">
        <f>F10*100/C10</f>
        <v>0</v>
      </c>
    </row>
    <row r="11" spans="1:8" ht="24">
      <c r="A11" s="6">
        <v>6</v>
      </c>
      <c r="B11" s="17" t="s">
        <v>15</v>
      </c>
      <c r="C11" s="8">
        <f>'[1]ส.-จ้างเหมาคนงานพืชศาสตร์ '!E6</f>
        <v>87840</v>
      </c>
      <c r="D11" s="8">
        <f>'[1]ส.-จ้างเหมาคนงานพืชศาสตร์ '!D19</f>
        <v>14640</v>
      </c>
      <c r="E11" s="8">
        <f>C11-D11</f>
        <v>73200</v>
      </c>
      <c r="F11" s="8">
        <f>'[1]ส.-จ้างเหมาคนงานพืชศาสตร์ '!F19</f>
        <v>7320</v>
      </c>
      <c r="G11" s="8">
        <f t="shared" si="1"/>
        <v>80520</v>
      </c>
      <c r="H11" s="9">
        <f t="shared" si="2"/>
        <v>8.3333333333333339</v>
      </c>
    </row>
    <row r="12" spans="1:8" ht="24">
      <c r="A12" s="16">
        <v>7</v>
      </c>
      <c r="B12" s="17" t="s">
        <v>16</v>
      </c>
      <c r="C12" s="8">
        <f>'[1]ส. - จ้างเหมาแม่บ้าน'!E4</f>
        <v>1493280</v>
      </c>
      <c r="D12" s="8">
        <f>'[1]ส. - จ้างเหมาแม่บ้าน'!D17</f>
        <v>248880</v>
      </c>
      <c r="E12" s="8">
        <f t="shared" si="0"/>
        <v>1244400</v>
      </c>
      <c r="F12" s="8">
        <f>'[1]ส. - จ้างเหมาแม่บ้าน'!F17</f>
        <v>124440</v>
      </c>
      <c r="G12" s="8">
        <f t="shared" si="1"/>
        <v>1368840</v>
      </c>
      <c r="H12" s="9">
        <f t="shared" si="2"/>
        <v>8.3333333333333339</v>
      </c>
    </row>
    <row r="13" spans="1:8" ht="24">
      <c r="A13" s="6">
        <v>8</v>
      </c>
      <c r="B13" s="17" t="s">
        <v>80</v>
      </c>
      <c r="C13" s="8">
        <f>'[1]ส. - จ้างเหมาดูแลภูมิทัศน์ '!E4</f>
        <v>583200</v>
      </c>
      <c r="D13" s="8">
        <f>'[1]ส. - จ้างเหมาดูแลภูมิทัศน์ '!D17</f>
        <v>97200</v>
      </c>
      <c r="E13" s="8">
        <f t="shared" si="0"/>
        <v>486000</v>
      </c>
      <c r="F13" s="8">
        <f>'[1]ส. - จ้างเหมาดูแลภูมิทัศน์ '!F17</f>
        <v>48600</v>
      </c>
      <c r="G13" s="8">
        <f t="shared" si="1"/>
        <v>534600</v>
      </c>
      <c r="H13" s="9">
        <f t="shared" si="2"/>
        <v>8.3333333333333339</v>
      </c>
    </row>
    <row r="14" spans="1:8" ht="24">
      <c r="A14" s="16">
        <v>9</v>
      </c>
      <c r="B14" s="17" t="s">
        <v>17</v>
      </c>
      <c r="C14" s="18">
        <f>'[1]ส. -จ้างเหมาพนักงานขับรถ'!E4</f>
        <v>144000</v>
      </c>
      <c r="D14" s="18">
        <f>'[1]ส. -จ้างเหมาพนักงานขับรถ'!D17</f>
        <v>24000</v>
      </c>
      <c r="E14" s="8">
        <f t="shared" si="0"/>
        <v>120000</v>
      </c>
      <c r="F14" s="18">
        <f>'[1]ส. -จ้างเหมาพนักงานขับรถ'!F17</f>
        <v>12000</v>
      </c>
      <c r="G14" s="8">
        <f t="shared" ref="G14:G26" si="3">C14-F14</f>
        <v>132000</v>
      </c>
      <c r="H14" s="9">
        <f t="shared" si="2"/>
        <v>8.3333333333333339</v>
      </c>
    </row>
    <row r="15" spans="1:8" ht="24">
      <c r="A15" s="6">
        <v>10</v>
      </c>
      <c r="B15" s="17" t="s">
        <v>18</v>
      </c>
      <c r="C15" s="8">
        <f>'[1]ส. -จ้างเหมารักษาความปลอดภัย'!E4</f>
        <v>519792</v>
      </c>
      <c r="D15" s="8">
        <f>'[1]ส. -จ้างเหมารักษาความปลอดภัย'!D17</f>
        <v>129948</v>
      </c>
      <c r="E15" s="8">
        <f t="shared" si="0"/>
        <v>389844</v>
      </c>
      <c r="F15" s="8">
        <f>'[1]ส. -จ้างเหมารักษาความปลอดภัย'!F17</f>
        <v>43316</v>
      </c>
      <c r="G15" s="8">
        <f t="shared" si="3"/>
        <v>476476</v>
      </c>
      <c r="H15" s="9">
        <f t="shared" si="2"/>
        <v>8.3333333333333339</v>
      </c>
    </row>
    <row r="16" spans="1:8" ht="24">
      <c r="A16" s="16">
        <v>11</v>
      </c>
      <c r="B16" s="17" t="s">
        <v>19</v>
      </c>
      <c r="C16" s="8">
        <f>'[1]ส.-จ้างเหมาอื่น '!E8</f>
        <v>203068</v>
      </c>
      <c r="D16" s="8">
        <f>'[1]ส.-จ้างเหมาอื่น '!D48</f>
        <v>70408</v>
      </c>
      <c r="E16" s="8">
        <f>C16-D16</f>
        <v>132660</v>
      </c>
      <c r="F16" s="8">
        <f>'[1]ส.-จ้างเหมาอื่น '!F48</f>
        <v>2000</v>
      </c>
      <c r="G16" s="8">
        <f>C16-F16</f>
        <v>201068</v>
      </c>
      <c r="H16" s="9">
        <f>F16*100/C16</f>
        <v>0.9848917603955325</v>
      </c>
    </row>
    <row r="17" spans="1:8" ht="24">
      <c r="A17" s="6">
        <v>12</v>
      </c>
      <c r="B17" s="19" t="s">
        <v>20</v>
      </c>
      <c r="C17" s="20">
        <f>'[1]ส.-ค่าซ่อมแซมครุภัณฑ์'!E6</f>
        <v>283816</v>
      </c>
      <c r="D17" s="20">
        <f>'[1]ส.-ค่าซ่อมแซมครุภัณฑ์'!D32</f>
        <v>150</v>
      </c>
      <c r="E17" s="20">
        <f t="shared" si="0"/>
        <v>283666</v>
      </c>
      <c r="F17" s="20">
        <f>'[1]ส.-ค่าซ่อมแซมครุภัณฑ์'!F32</f>
        <v>0</v>
      </c>
      <c r="G17" s="20">
        <f>C17-F17</f>
        <v>283816</v>
      </c>
      <c r="H17" s="21">
        <f t="shared" ref="H17" si="4">F17*100/C17</f>
        <v>0</v>
      </c>
    </row>
    <row r="18" spans="1:8" ht="24">
      <c r="A18" s="106" t="s">
        <v>21</v>
      </c>
      <c r="B18" s="107"/>
      <c r="C18" s="14"/>
      <c r="D18" s="14"/>
      <c r="E18" s="14"/>
      <c r="F18" s="14"/>
      <c r="G18" s="14"/>
      <c r="H18" s="15"/>
    </row>
    <row r="19" spans="1:8" ht="24">
      <c r="A19" s="6">
        <v>13</v>
      </c>
      <c r="B19" s="7" t="s">
        <v>22</v>
      </c>
      <c r="C19" s="8">
        <f>'[1]ว.- วัสดุสำนักงาน'!E6</f>
        <v>100000</v>
      </c>
      <c r="D19" s="8">
        <f>'[1]ว.- วัสดุสำนักงาน'!D19</f>
        <v>0</v>
      </c>
      <c r="E19" s="8">
        <f t="shared" si="0"/>
        <v>100000</v>
      </c>
      <c r="F19" s="8">
        <f>'[1]ว.- วัสดุสำนักงาน'!F19</f>
        <v>0</v>
      </c>
      <c r="G19" s="8">
        <f>C19-F19</f>
        <v>100000</v>
      </c>
      <c r="H19" s="9">
        <f t="shared" si="2"/>
        <v>0</v>
      </c>
    </row>
    <row r="20" spans="1:8" ht="24">
      <c r="A20" s="6">
        <v>14</v>
      </c>
      <c r="B20" s="17" t="s">
        <v>23</v>
      </c>
      <c r="C20" s="8">
        <f>'[1]ว.-วัสดุเชื้อเพลิงและหล่อลื่น'!E4</f>
        <v>100000</v>
      </c>
      <c r="D20" s="8">
        <f>'[1]ว.-วัสดุเชื้อเพลิงและหล่อลื่น'!D22</f>
        <v>23075</v>
      </c>
      <c r="E20" s="8">
        <f t="shared" si="0"/>
        <v>76925</v>
      </c>
      <c r="F20" s="8">
        <f>'[1]ว.-วัสดุเชื้อเพลิงและหล่อลื่น'!F22</f>
        <v>0</v>
      </c>
      <c r="G20" s="8">
        <f>C20-F20</f>
        <v>100000</v>
      </c>
      <c r="H20" s="9">
        <f t="shared" si="2"/>
        <v>0</v>
      </c>
    </row>
    <row r="21" spans="1:8" ht="24">
      <c r="A21" s="6">
        <v>15</v>
      </c>
      <c r="B21" s="17" t="s">
        <v>24</v>
      </c>
      <c r="C21" s="8">
        <f>'[1]ว.- วัสดุก่อสร้าง'!E6</f>
        <v>50000</v>
      </c>
      <c r="D21" s="8">
        <f>'[1]ว.- วัสดุก่อสร้าง'!D29</f>
        <v>5813</v>
      </c>
      <c r="E21" s="8">
        <f t="shared" si="0"/>
        <v>44187</v>
      </c>
      <c r="F21" s="8">
        <f>'[1]ว.- วัสดุก่อสร้าง'!F29</f>
        <v>0</v>
      </c>
      <c r="G21" s="8">
        <f>C21-F21</f>
        <v>50000</v>
      </c>
      <c r="H21" s="9">
        <f t="shared" si="2"/>
        <v>0</v>
      </c>
    </row>
    <row r="22" spans="1:8" ht="24">
      <c r="A22" s="6">
        <v>16</v>
      </c>
      <c r="B22" s="17" t="s">
        <v>25</v>
      </c>
      <c r="C22" s="8">
        <f>'[1]ว.- วัสดุงานบ้านงานครัว'!E6</f>
        <v>50000</v>
      </c>
      <c r="D22" s="8">
        <f>'[1]ว.- วัสดุงานบ้านงานครัว'!D19</f>
        <v>1000</v>
      </c>
      <c r="E22" s="8">
        <f t="shared" si="0"/>
        <v>49000</v>
      </c>
      <c r="F22" s="8">
        <f>'[1]ว.- วัสดุงานบ้านงานครัว'!F19</f>
        <v>1000</v>
      </c>
      <c r="G22" s="8">
        <f>C22-F22</f>
        <v>49000</v>
      </c>
      <c r="H22" s="9">
        <f t="shared" si="2"/>
        <v>2</v>
      </c>
    </row>
    <row r="23" spans="1:8" ht="24">
      <c r="A23" s="6">
        <v>17</v>
      </c>
      <c r="B23" s="17" t="s">
        <v>26</v>
      </c>
      <c r="C23" s="8">
        <f>'[1]ว.- วัสดุไฟฟ้าและวิทยุ'!E4</f>
        <v>80000</v>
      </c>
      <c r="D23" s="8">
        <f>'[1]ว.- วัสดุไฟฟ้าและวิทยุ'!D17</f>
        <v>370</v>
      </c>
      <c r="E23" s="8">
        <f t="shared" si="0"/>
        <v>79630</v>
      </c>
      <c r="F23" s="8">
        <f>'[1]ว.- วัสดุไฟฟ้าและวิทยุ'!F17</f>
        <v>0</v>
      </c>
      <c r="G23" s="8">
        <f t="shared" si="3"/>
        <v>80000</v>
      </c>
      <c r="H23" s="9">
        <f t="shared" si="2"/>
        <v>0</v>
      </c>
    </row>
    <row r="24" spans="1:8" ht="24">
      <c r="A24" s="6">
        <v>18</v>
      </c>
      <c r="B24" s="7" t="s">
        <v>27</v>
      </c>
      <c r="C24" s="8">
        <f>'[1]ว.- วัสดุเกษตร'!E6</f>
        <v>50000</v>
      </c>
      <c r="D24" s="8">
        <f>'[1]ว.- วัสดุเกษตร'!D19</f>
        <v>0</v>
      </c>
      <c r="E24" s="8">
        <f t="shared" si="0"/>
        <v>50000</v>
      </c>
      <c r="F24" s="8">
        <f>'[1]ว.- วัสดุเกษตร'!F19</f>
        <v>0</v>
      </c>
      <c r="G24" s="8">
        <f t="shared" si="3"/>
        <v>50000</v>
      </c>
      <c r="H24" s="9">
        <v>0</v>
      </c>
    </row>
    <row r="25" spans="1:8" ht="24">
      <c r="A25" s="6">
        <v>19</v>
      </c>
      <c r="B25" s="17" t="s">
        <v>28</v>
      </c>
      <c r="C25" s="8">
        <f>'[1]ว.- วัสดุยานพาหนะและขนส่ง'!E6</f>
        <v>40000</v>
      </c>
      <c r="D25" s="8">
        <f>'[1]ว.- วัสดุยานพาหนะและขนส่ง'!D19</f>
        <v>2500</v>
      </c>
      <c r="E25" s="8">
        <f t="shared" si="0"/>
        <v>37500</v>
      </c>
      <c r="F25" s="8">
        <f>'[1]ว.- วัสดุยานพาหนะและขนส่ง'!F19</f>
        <v>0</v>
      </c>
      <c r="G25" s="8">
        <f t="shared" si="3"/>
        <v>40000</v>
      </c>
      <c r="H25" s="9">
        <f t="shared" si="2"/>
        <v>0</v>
      </c>
    </row>
    <row r="26" spans="1:8" ht="24">
      <c r="A26" s="6">
        <v>20</v>
      </c>
      <c r="B26" s="19" t="s">
        <v>29</v>
      </c>
      <c r="C26" s="20">
        <f>'[1]ว.- วิทยาศาสตร์ฯ '!E6</f>
        <v>50000</v>
      </c>
      <c r="D26" s="20">
        <f>'[1]ว.- วิทยาศาสตร์ฯ '!D19</f>
        <v>0</v>
      </c>
      <c r="E26" s="20">
        <f t="shared" si="0"/>
        <v>50000</v>
      </c>
      <c r="F26" s="20">
        <f>'[1]ว.- วิทยาศาสตร์ฯ '!F19</f>
        <v>0</v>
      </c>
      <c r="G26" s="20">
        <f t="shared" si="3"/>
        <v>50000</v>
      </c>
      <c r="H26" s="21">
        <f t="shared" si="2"/>
        <v>0</v>
      </c>
    </row>
    <row r="27" spans="1:8" ht="24">
      <c r="A27" s="106" t="s">
        <v>30</v>
      </c>
      <c r="B27" s="107"/>
      <c r="C27" s="14"/>
      <c r="D27" s="14"/>
      <c r="E27" s="14"/>
      <c r="F27" s="14"/>
      <c r="G27" s="14"/>
      <c r="H27" s="15"/>
    </row>
    <row r="28" spans="1:8" ht="24">
      <c r="A28" s="22">
        <v>21</v>
      </c>
      <c r="B28" s="7" t="s">
        <v>31</v>
      </c>
      <c r="C28" s="8">
        <f>[1]ค่าไฟฟ้า!E4</f>
        <v>600000</v>
      </c>
      <c r="D28" s="8">
        <f>[1]ค่าไฟฟ้า!D17</f>
        <v>845</v>
      </c>
      <c r="E28" s="8">
        <f>C28-D28</f>
        <v>599155</v>
      </c>
      <c r="F28" s="8">
        <f>[1]ค่าไฟฟ้า!F17</f>
        <v>0</v>
      </c>
      <c r="G28" s="8">
        <f>C28-F28</f>
        <v>600000</v>
      </c>
      <c r="H28" s="9">
        <f>F28*100/C28</f>
        <v>0</v>
      </c>
    </row>
    <row r="29" spans="1:8" ht="24">
      <c r="A29" s="23">
        <v>22</v>
      </c>
      <c r="B29" s="19" t="s">
        <v>32</v>
      </c>
      <c r="C29" s="12">
        <f>[1]ค่าไปรษณีย์!E4</f>
        <v>10000</v>
      </c>
      <c r="D29" s="12">
        <f>[1]ค่าไปรษณีย์!D17</f>
        <v>845</v>
      </c>
      <c r="E29" s="8">
        <f>C29-D29</f>
        <v>9155</v>
      </c>
      <c r="F29" s="12">
        <f>[1]ค่าไปรษณีย์!F17</f>
        <v>845</v>
      </c>
      <c r="G29" s="8">
        <f>C29-F29</f>
        <v>9155</v>
      </c>
      <c r="H29" s="9">
        <f>F29*100/C29</f>
        <v>8.4499999999999993</v>
      </c>
    </row>
    <row r="30" spans="1:8" ht="24.75" customHeight="1">
      <c r="A30" s="100" t="s">
        <v>33</v>
      </c>
      <c r="B30" s="101"/>
      <c r="C30" s="24">
        <f>SUM(C5:C29)</f>
        <v>5522846</v>
      </c>
      <c r="D30" s="24">
        <f>SUM(D5:D29)</f>
        <v>619674</v>
      </c>
      <c r="E30" s="24">
        <f>SUM(E5:E29)</f>
        <v>4903172</v>
      </c>
      <c r="F30" s="24">
        <f>SUM(F5:F29)</f>
        <v>239521</v>
      </c>
      <c r="G30" s="24">
        <f>SUM(G5:G29)</f>
        <v>5283325</v>
      </c>
      <c r="H30" s="25">
        <f>F30*100/C30</f>
        <v>4.3369125266212381</v>
      </c>
    </row>
    <row r="31" spans="1:8" ht="24.75" customHeight="1">
      <c r="A31" s="26"/>
      <c r="B31" s="26"/>
      <c r="C31" s="27"/>
      <c r="D31" s="27"/>
      <c r="E31" s="27"/>
      <c r="F31" s="27"/>
      <c r="G31" s="27"/>
      <c r="H31" s="28"/>
    </row>
    <row r="32" spans="1:8" ht="24.75" customHeight="1">
      <c r="A32" s="26"/>
      <c r="B32" s="26"/>
      <c r="C32" s="27"/>
      <c r="D32" s="27"/>
      <c r="E32" s="27"/>
      <c r="F32" s="27"/>
      <c r="G32" s="27"/>
      <c r="H32" s="28"/>
    </row>
    <row r="33" spans="1:8" ht="24.75" customHeight="1">
      <c r="A33" s="26"/>
      <c r="B33" s="26"/>
      <c r="C33" s="27"/>
      <c r="D33" s="27"/>
      <c r="E33" s="27"/>
      <c r="F33" s="27"/>
      <c r="G33" s="27"/>
      <c r="H33" s="28"/>
    </row>
    <row r="34" spans="1:8" ht="24.75" customHeight="1">
      <c r="A34" s="26"/>
      <c r="B34" s="26"/>
      <c r="C34" s="27"/>
      <c r="D34" s="27"/>
      <c r="E34" s="27"/>
      <c r="F34" s="27"/>
      <c r="G34" s="27"/>
      <c r="H34" s="28"/>
    </row>
    <row r="35" spans="1:8" ht="24.75" customHeight="1">
      <c r="A35" s="29"/>
      <c r="B35" s="26"/>
      <c r="C35" s="27"/>
      <c r="D35" s="27"/>
      <c r="E35" s="27"/>
      <c r="F35" s="27"/>
      <c r="G35" s="27"/>
      <c r="H35" s="28"/>
    </row>
    <row r="36" spans="1:8" ht="24.75" customHeight="1">
      <c r="A36" s="29"/>
      <c r="B36" s="26"/>
      <c r="C36" s="27"/>
      <c r="D36" s="27"/>
      <c r="E36" s="27"/>
      <c r="F36" s="27"/>
      <c r="G36" s="27"/>
      <c r="H36" s="28"/>
    </row>
    <row r="37" spans="1:8" ht="24.75" customHeight="1">
      <c r="A37" s="29"/>
      <c r="B37" s="26"/>
      <c r="C37" s="27"/>
      <c r="D37" s="27"/>
      <c r="E37" s="27"/>
      <c r="F37" s="27"/>
      <c r="G37" s="27"/>
      <c r="H37" s="28"/>
    </row>
    <row r="38" spans="1:8" ht="24.75" customHeight="1">
      <c r="A38" s="29"/>
      <c r="B38" s="26"/>
      <c r="C38" s="27"/>
      <c r="D38" s="27"/>
      <c r="E38" s="27"/>
      <c r="F38" s="27"/>
      <c r="G38" s="27"/>
      <c r="H38" s="28"/>
    </row>
    <row r="39" spans="1:8" ht="24.75" customHeight="1">
      <c r="A39" s="29"/>
      <c r="B39" s="26"/>
      <c r="C39" s="27"/>
      <c r="D39" s="27"/>
      <c r="E39" s="27"/>
      <c r="F39" s="27"/>
      <c r="G39" s="27"/>
      <c r="H39" s="28"/>
    </row>
  </sheetData>
  <mergeCells count="7">
    <mergeCell ref="A30:B30"/>
    <mergeCell ref="A1:H1"/>
    <mergeCell ref="A2:H2"/>
    <mergeCell ref="A4:B4"/>
    <mergeCell ref="A7:B7"/>
    <mergeCell ref="A18:B18"/>
    <mergeCell ref="A27:B27"/>
  </mergeCells>
  <pageMargins left="0.27559055118110237" right="0.11811023622047245" top="0.31496062992125984" bottom="0.31496062992125984" header="0.31496062992125984" footer="0.31496062992125984"/>
  <pageSetup paperSize="9" fitToHeight="0" orientation="landscape" horizontalDpi="0" verticalDpi="0" r:id="rId1"/>
  <headerFooter>
    <oddHeader>&amp;R&amp;"TH SarabunPSK,ธรรมดา"&amp;14&amp;P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Q23"/>
  <sheetViews>
    <sheetView zoomScale="90" zoomScaleNormal="90" zoomScalePageLayoutView="80" workbookViewId="0">
      <selection activeCell="B3" sqref="B3"/>
    </sheetView>
  </sheetViews>
  <sheetFormatPr defaultRowHeight="12.75"/>
  <cols>
    <col min="1" max="1" width="9.140625" style="1"/>
    <col min="2" max="2" width="83.5703125" style="1" customWidth="1"/>
    <col min="3" max="3" width="15.28515625" style="30" bestFit="1" customWidth="1"/>
    <col min="4" max="5" width="14.5703125" style="1" bestFit="1" customWidth="1"/>
    <col min="6" max="6" width="15.28515625" style="1" bestFit="1" customWidth="1"/>
    <col min="7" max="7" width="14.5703125" style="1" bestFit="1" customWidth="1"/>
    <col min="8" max="8" width="10" style="1" bestFit="1" customWidth="1"/>
    <col min="9" max="9" width="13.85546875" style="1" bestFit="1" customWidth="1"/>
    <col min="10" max="10" width="9.140625" style="1"/>
    <col min="11" max="11" width="11.28515625" style="1" bestFit="1" customWidth="1"/>
    <col min="12" max="12" width="3.28515625" style="1" customWidth="1"/>
    <col min="13" max="13" width="11.28515625" style="1" bestFit="1" customWidth="1"/>
    <col min="14" max="14" width="4" style="1" customWidth="1"/>
    <col min="15" max="15" width="12.42578125" style="1" customWidth="1"/>
    <col min="16" max="16" width="3.7109375" style="1" customWidth="1"/>
    <col min="17" max="17" width="10.28515625" style="1" bestFit="1" customWidth="1"/>
    <col min="18" max="16384" width="9.140625" style="1"/>
  </cols>
  <sheetData>
    <row r="1" spans="1:17" ht="27.75">
      <c r="A1" s="102" t="s">
        <v>81</v>
      </c>
      <c r="B1" s="102"/>
      <c r="C1" s="102"/>
      <c r="D1" s="102"/>
      <c r="E1" s="102"/>
      <c r="F1" s="102"/>
      <c r="G1" s="102"/>
      <c r="H1" s="102"/>
    </row>
    <row r="2" spans="1:17" ht="27.75">
      <c r="A2" s="103" t="s">
        <v>34</v>
      </c>
      <c r="B2" s="103"/>
      <c r="C2" s="103"/>
      <c r="D2" s="103"/>
      <c r="E2" s="103"/>
      <c r="F2" s="103"/>
      <c r="G2" s="103"/>
      <c r="H2" s="103"/>
    </row>
    <row r="3" spans="1:17" ht="2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5</v>
      </c>
      <c r="H3" s="2" t="s">
        <v>7</v>
      </c>
    </row>
    <row r="4" spans="1:17" ht="24">
      <c r="A4" s="22">
        <v>1</v>
      </c>
      <c r="B4" s="31" t="s">
        <v>35</v>
      </c>
      <c r="C4" s="32">
        <f>'[2]สรุป-สหกิจคณะวิทย์'!C12</f>
        <v>202328</v>
      </c>
      <c r="D4" s="32">
        <f>'[2]สรุป-สหกิจคณะวิทย์'!D12</f>
        <v>0</v>
      </c>
      <c r="E4" s="32">
        <f>C4-D4</f>
        <v>202328</v>
      </c>
      <c r="F4" s="32">
        <f>'[2]สรุป-สหกิจคณะวิทย์'!F12</f>
        <v>0</v>
      </c>
      <c r="G4" s="32">
        <f>C4-F4</f>
        <v>202328</v>
      </c>
      <c r="H4" s="33">
        <f>F4*100/C4</f>
        <v>0</v>
      </c>
      <c r="I4" s="34"/>
    </row>
    <row r="5" spans="1:17" ht="24">
      <c r="A5" s="10">
        <v>2</v>
      </c>
      <c r="B5" s="7" t="s">
        <v>36</v>
      </c>
      <c r="C5" s="8">
        <f>'[2]สรุป-สหกิจคณะวิศวะ'!C7</f>
        <v>335691</v>
      </c>
      <c r="D5" s="8">
        <f>'[2]สรุป-สหกิจคณะวิศวะ'!D7</f>
        <v>73800</v>
      </c>
      <c r="E5" s="8">
        <f>C5-D5</f>
        <v>261891</v>
      </c>
      <c r="F5" s="8">
        <f>'[2]สรุป-สหกิจคณะวิศวะ'!F7</f>
        <v>73800</v>
      </c>
      <c r="G5" s="8">
        <f>C5-F5</f>
        <v>261891</v>
      </c>
      <c r="H5" s="35">
        <f t="shared" ref="H5" si="0">F5*100/C5</f>
        <v>21.984503605994799</v>
      </c>
      <c r="I5" s="34"/>
    </row>
    <row r="6" spans="1:17" ht="24">
      <c r="A6" s="10">
        <v>3</v>
      </c>
      <c r="B6" s="7" t="s">
        <v>37</v>
      </c>
      <c r="C6" s="8">
        <f>[2]ปรับพื้นฐาน!E4</f>
        <v>226800</v>
      </c>
      <c r="D6" s="8">
        <f>[2]ปรับพื้นฐาน!D21</f>
        <v>0</v>
      </c>
      <c r="E6" s="8">
        <f>C6-D6</f>
        <v>226800</v>
      </c>
      <c r="F6" s="8">
        <f>[2]ปรับพื้นฐาน!F21</f>
        <v>0</v>
      </c>
      <c r="G6" s="8">
        <f>C6-F6</f>
        <v>226800</v>
      </c>
      <c r="H6" s="35">
        <f>F6*100/C6</f>
        <v>0</v>
      </c>
      <c r="I6" s="34"/>
    </row>
    <row r="7" spans="1:17" ht="24" hidden="1">
      <c r="A7" s="6">
        <v>4</v>
      </c>
      <c r="B7" s="36" t="s">
        <v>38</v>
      </c>
      <c r="C7" s="8">
        <f>'[2]แนะแนว-สรุป'!E4</f>
        <v>0</v>
      </c>
      <c r="D7" s="8">
        <f>'[2]แนะแนว-สรุป'!D17</f>
        <v>0</v>
      </c>
      <c r="E7" s="8">
        <f t="shared" ref="E7" si="1">C7-D7</f>
        <v>0</v>
      </c>
      <c r="F7" s="8">
        <f>'[2]แนะแนว-สรุป'!F17</f>
        <v>0</v>
      </c>
      <c r="G7" s="8">
        <f t="shared" ref="G7:G8" si="2">C7-F7</f>
        <v>0</v>
      </c>
      <c r="H7" s="35"/>
      <c r="I7" s="34"/>
    </row>
    <row r="8" spans="1:17" ht="24" hidden="1">
      <c r="A8" s="10">
        <v>5</v>
      </c>
      <c r="B8" s="36" t="s">
        <v>39</v>
      </c>
      <c r="C8" s="18">
        <f>'[2]young smart farm'!E4</f>
        <v>0</v>
      </c>
      <c r="D8" s="8">
        <f>'[2]young smart farm'!D26</f>
        <v>0</v>
      </c>
      <c r="E8" s="8">
        <f>C8-D8</f>
        <v>0</v>
      </c>
      <c r="F8" s="8">
        <f>'[2]young smart farm'!F26</f>
        <v>0</v>
      </c>
      <c r="G8" s="8">
        <f t="shared" si="2"/>
        <v>0</v>
      </c>
      <c r="H8" s="35"/>
      <c r="I8" s="34"/>
      <c r="K8" s="34" t="e">
        <f>C8+#REF!+#REF!+#REF!+#REF!+#REF!+#REF!+#REF!+#REF!+#REF!+#REF!</f>
        <v>#REF!</v>
      </c>
      <c r="M8" s="34" t="e">
        <f>D8+#REF!+#REF!+#REF!+#REF!+#REF!+#REF!+#REF!+#REF!+#REF!+#REF!</f>
        <v>#REF!</v>
      </c>
      <c r="O8" s="34" t="e">
        <f>F8+#REF!+#REF!+#REF!+#REF!+#REF!+#REF!+#REF!+#REF!+#REF!+#REF!</f>
        <v>#REF!</v>
      </c>
      <c r="P8" s="34"/>
      <c r="Q8" s="34" t="e">
        <f>M8-O8</f>
        <v>#REF!</v>
      </c>
    </row>
    <row r="9" spans="1:17" ht="24">
      <c r="A9" s="10"/>
      <c r="B9" s="37"/>
      <c r="C9" s="8"/>
      <c r="D9" s="8"/>
      <c r="E9" s="8"/>
      <c r="F9" s="8"/>
      <c r="G9" s="8"/>
      <c r="H9" s="35"/>
      <c r="I9" s="34"/>
      <c r="K9" s="34"/>
      <c r="M9" s="34"/>
      <c r="O9" s="34"/>
      <c r="P9" s="34"/>
      <c r="Q9" s="34"/>
    </row>
    <row r="10" spans="1:17" ht="24">
      <c r="A10" s="6"/>
      <c r="B10" s="36"/>
      <c r="C10" s="8"/>
      <c r="D10" s="8"/>
      <c r="E10" s="8"/>
      <c r="F10" s="8"/>
      <c r="G10" s="8"/>
      <c r="H10" s="35"/>
      <c r="I10" s="34"/>
      <c r="K10" s="34"/>
      <c r="M10" s="34"/>
      <c r="O10" s="34"/>
      <c r="P10" s="34"/>
      <c r="Q10" s="34"/>
    </row>
    <row r="11" spans="1:17" ht="24">
      <c r="A11" s="10"/>
      <c r="B11" s="38"/>
      <c r="C11" s="8"/>
      <c r="D11" s="8"/>
      <c r="E11" s="8"/>
      <c r="F11" s="8"/>
      <c r="G11" s="8"/>
      <c r="H11" s="35"/>
      <c r="I11" s="34"/>
      <c r="K11" s="34"/>
      <c r="M11" s="34"/>
      <c r="O11" s="34"/>
      <c r="P11" s="34"/>
      <c r="Q11" s="34"/>
    </row>
    <row r="12" spans="1:17" ht="24">
      <c r="A12" s="6"/>
      <c r="B12" s="36"/>
      <c r="C12" s="8"/>
      <c r="D12" s="8"/>
      <c r="E12" s="8"/>
      <c r="F12" s="8"/>
      <c r="G12" s="8"/>
      <c r="H12" s="35"/>
      <c r="I12" s="34"/>
    </row>
    <row r="13" spans="1:17" ht="24">
      <c r="A13" s="6"/>
      <c r="B13" s="38"/>
      <c r="C13" s="18"/>
      <c r="D13" s="18"/>
      <c r="E13" s="8"/>
      <c r="F13" s="18"/>
      <c r="G13" s="8"/>
      <c r="H13" s="35"/>
      <c r="I13" s="34"/>
    </row>
    <row r="14" spans="1:17" ht="24.75" customHeight="1">
      <c r="A14" s="100" t="s">
        <v>33</v>
      </c>
      <c r="B14" s="101"/>
      <c r="C14" s="24">
        <f>SUM(C4:C13)</f>
        <v>764819</v>
      </c>
      <c r="D14" s="24">
        <f>SUM(D4:D13)</f>
        <v>73800</v>
      </c>
      <c r="E14" s="24">
        <f>SUM(E4:E13)</f>
        <v>691019</v>
      </c>
      <c r="F14" s="24">
        <f>SUM(F4:F13)</f>
        <v>73800</v>
      </c>
      <c r="G14" s="24">
        <f>SUM(G4:G13)</f>
        <v>691019</v>
      </c>
      <c r="H14" s="25">
        <f>F14*100/C14</f>
        <v>9.649341870429474</v>
      </c>
      <c r="I14" s="34"/>
    </row>
    <row r="15" spans="1:17" ht="24.75" customHeight="1">
      <c r="A15" s="26"/>
      <c r="B15" s="26"/>
      <c r="C15" s="27"/>
      <c r="D15" s="27"/>
      <c r="E15" s="27"/>
      <c r="F15" s="27"/>
      <c r="G15" s="27"/>
      <c r="H15" s="28"/>
      <c r="I15" s="34"/>
    </row>
    <row r="16" spans="1:17" ht="24.75" customHeight="1">
      <c r="A16" s="26"/>
      <c r="B16" s="26"/>
      <c r="C16" s="27"/>
      <c r="D16" s="27"/>
      <c r="E16" s="27"/>
      <c r="F16" s="27"/>
      <c r="G16" s="27"/>
      <c r="H16" s="28"/>
      <c r="I16" s="34"/>
    </row>
    <row r="17" spans="1:9" ht="24.75" customHeight="1">
      <c r="A17" s="26"/>
      <c r="B17" s="26"/>
      <c r="C17" s="27"/>
      <c r="D17" s="27"/>
      <c r="E17" s="27"/>
      <c r="F17" s="27"/>
      <c r="G17" s="27"/>
      <c r="H17" s="28"/>
      <c r="I17" s="34"/>
    </row>
    <row r="18" spans="1:9" ht="24.75" customHeight="1">
      <c r="A18" s="26"/>
      <c r="B18" s="26"/>
      <c r="C18" s="27"/>
      <c r="D18" s="27"/>
      <c r="E18" s="27"/>
      <c r="F18" s="27"/>
      <c r="G18" s="27"/>
      <c r="H18" s="28"/>
      <c r="I18" s="34"/>
    </row>
    <row r="19" spans="1:9" ht="24.75" customHeight="1">
      <c r="A19" s="29"/>
      <c r="B19" s="26"/>
      <c r="C19" s="27"/>
      <c r="D19" s="27"/>
      <c r="E19" s="27"/>
      <c r="F19" s="27"/>
      <c r="G19" s="27"/>
      <c r="H19" s="28"/>
      <c r="I19" s="34"/>
    </row>
    <row r="20" spans="1:9" ht="24.75" customHeight="1">
      <c r="A20" s="29"/>
      <c r="B20" s="26"/>
      <c r="C20" s="27"/>
      <c r="D20" s="27"/>
      <c r="E20" s="27"/>
      <c r="F20" s="27"/>
      <c r="G20" s="27"/>
      <c r="H20" s="28"/>
      <c r="I20" s="34"/>
    </row>
    <row r="21" spans="1:9" ht="24.75" customHeight="1">
      <c r="A21" s="29"/>
      <c r="B21" s="26"/>
      <c r="C21" s="27"/>
      <c r="D21" s="27"/>
      <c r="E21" s="27"/>
      <c r="F21" s="27"/>
      <c r="G21" s="27"/>
      <c r="H21" s="28"/>
      <c r="I21" s="34"/>
    </row>
    <row r="22" spans="1:9" ht="24.75" customHeight="1">
      <c r="A22" s="29"/>
      <c r="B22" s="26"/>
      <c r="C22" s="27"/>
      <c r="D22" s="27"/>
      <c r="E22" s="27"/>
      <c r="F22" s="27"/>
      <c r="G22" s="27"/>
      <c r="H22" s="28"/>
      <c r="I22" s="34"/>
    </row>
    <row r="23" spans="1:9" ht="24.75" customHeight="1">
      <c r="A23" s="29"/>
      <c r="B23" s="26"/>
      <c r="C23" s="27"/>
      <c r="D23" s="27"/>
      <c r="E23" s="27"/>
      <c r="F23" s="27"/>
      <c r="G23" s="27"/>
      <c r="H23" s="28"/>
      <c r="I23" s="34"/>
    </row>
  </sheetData>
  <mergeCells count="3">
    <mergeCell ref="A1:H1"/>
    <mergeCell ref="A2:H2"/>
    <mergeCell ref="A14:B14"/>
  </mergeCells>
  <pageMargins left="0.28000000000000003" right="0.11" top="0.53" bottom="0.52" header="0.3" footer="0.3"/>
  <pageSetup paperSize="9" scale="83" orientation="landscape" horizontalDpi="200" verticalDpi="200" r:id="rId1"/>
  <headerFooter>
    <oddHeader>&amp;R&amp;"TH SarabunPSK,ธรรมดา"&amp;14&amp;P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H24"/>
  <sheetViews>
    <sheetView zoomScale="90" zoomScaleNormal="90" zoomScalePageLayoutView="80" workbookViewId="0">
      <selection activeCell="A2" sqref="A2:H2"/>
    </sheetView>
  </sheetViews>
  <sheetFormatPr defaultRowHeight="12.75"/>
  <cols>
    <col min="1" max="1" width="9.140625" style="39"/>
    <col min="2" max="2" width="77" style="39" bestFit="1" customWidth="1"/>
    <col min="3" max="3" width="15.28515625" style="50" bestFit="1" customWidth="1"/>
    <col min="4" max="5" width="14.5703125" style="39" bestFit="1" customWidth="1"/>
    <col min="6" max="6" width="15.28515625" style="39" bestFit="1" customWidth="1"/>
    <col min="7" max="7" width="14.5703125" style="39" bestFit="1" customWidth="1"/>
    <col min="8" max="8" width="10" style="39" bestFit="1" customWidth="1"/>
    <col min="9" max="9" width="3.28515625" style="39" customWidth="1"/>
    <col min="10" max="16384" width="9.140625" style="39"/>
  </cols>
  <sheetData>
    <row r="1" spans="1:8" ht="27.75">
      <c r="A1" s="102" t="s">
        <v>82</v>
      </c>
      <c r="B1" s="102"/>
      <c r="C1" s="102"/>
      <c r="D1" s="102"/>
      <c r="E1" s="102"/>
      <c r="F1" s="102"/>
      <c r="G1" s="102"/>
      <c r="H1" s="102"/>
    </row>
    <row r="2" spans="1:8" ht="27.75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8" ht="2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5</v>
      </c>
      <c r="H3" s="2" t="s">
        <v>7</v>
      </c>
    </row>
    <row r="4" spans="1:8" ht="24">
      <c r="A4" s="40">
        <v>1</v>
      </c>
      <c r="B4" s="31" t="s">
        <v>41</v>
      </c>
      <c r="C4" s="32">
        <f>'[3]สรุป-สหกิจคณะบริหาร'!C14</f>
        <v>306347</v>
      </c>
      <c r="D4" s="32">
        <f>'[3]สรุป-สหกิจคณะบริหาร'!D14</f>
        <v>13413</v>
      </c>
      <c r="E4" s="32">
        <f>C4-D4</f>
        <v>292934</v>
      </c>
      <c r="F4" s="32">
        <f>'[3]สรุป-สหกิจคณะบริหาร'!F14</f>
        <v>0</v>
      </c>
      <c r="G4" s="32">
        <f>C4-F4</f>
        <v>306347</v>
      </c>
      <c r="H4" s="41">
        <f>F4*100/C4</f>
        <v>0</v>
      </c>
    </row>
    <row r="5" spans="1:8" ht="24">
      <c r="A5" s="42">
        <v>2</v>
      </c>
      <c r="B5" s="7" t="s">
        <v>37</v>
      </c>
      <c r="C5" s="8">
        <f>[3]ปรับพื้นฐาน!E4</f>
        <v>120600</v>
      </c>
      <c r="D5" s="8">
        <f>[3]ปรับพื้นฐาน!D18</f>
        <v>0</v>
      </c>
      <c r="E5" s="8">
        <f>C5-D5</f>
        <v>120600</v>
      </c>
      <c r="F5" s="8">
        <f>[3]ปรับพื้นฐาน!F18</f>
        <v>0</v>
      </c>
      <c r="G5" s="8">
        <f t="shared" ref="G5" si="0">C5-F5</f>
        <v>120600</v>
      </c>
      <c r="H5" s="43">
        <f t="shared" ref="H5" si="1">F5*100/C5</f>
        <v>0</v>
      </c>
    </row>
    <row r="6" spans="1:8" ht="24">
      <c r="A6" s="42"/>
      <c r="B6" s="7"/>
      <c r="C6" s="8"/>
      <c r="D6" s="8"/>
      <c r="E6" s="8"/>
      <c r="F6" s="8"/>
      <c r="G6" s="8"/>
      <c r="H6" s="43"/>
    </row>
    <row r="7" spans="1:8" ht="24">
      <c r="A7" s="42"/>
      <c r="B7" s="44"/>
      <c r="C7" s="8"/>
      <c r="D7" s="8"/>
      <c r="E7" s="8"/>
      <c r="F7" s="8"/>
      <c r="G7" s="8"/>
      <c r="H7" s="43"/>
    </row>
    <row r="8" spans="1:8" ht="24">
      <c r="A8" s="42"/>
      <c r="B8" s="45"/>
      <c r="C8" s="18"/>
      <c r="D8" s="18"/>
      <c r="E8" s="8"/>
      <c r="F8" s="18"/>
      <c r="G8" s="8"/>
      <c r="H8" s="43"/>
    </row>
    <row r="9" spans="1:8" ht="24">
      <c r="A9" s="42"/>
      <c r="B9" s="44"/>
      <c r="C9" s="8"/>
      <c r="D9" s="8"/>
      <c r="E9" s="8"/>
      <c r="F9" s="8"/>
      <c r="G9" s="8"/>
      <c r="H9" s="43"/>
    </row>
    <row r="10" spans="1:8" ht="24">
      <c r="A10" s="42"/>
      <c r="B10" s="46"/>
      <c r="C10" s="8"/>
      <c r="D10" s="8"/>
      <c r="E10" s="8"/>
      <c r="F10" s="8"/>
      <c r="G10" s="8"/>
      <c r="H10" s="43"/>
    </row>
    <row r="11" spans="1:8" ht="24">
      <c r="A11" s="42"/>
      <c r="B11" s="46"/>
      <c r="C11" s="8"/>
      <c r="D11" s="8"/>
      <c r="E11" s="8"/>
      <c r="F11" s="8"/>
      <c r="G11" s="8"/>
      <c r="H11" s="43"/>
    </row>
    <row r="12" spans="1:8" ht="24">
      <c r="A12" s="42"/>
      <c r="B12" s="45"/>
      <c r="C12" s="8"/>
      <c r="D12" s="8"/>
      <c r="E12" s="8"/>
      <c r="F12" s="8"/>
      <c r="G12" s="8"/>
      <c r="H12" s="43"/>
    </row>
    <row r="13" spans="1:8" ht="24">
      <c r="A13" s="42"/>
      <c r="B13" s="45"/>
      <c r="C13" s="8"/>
      <c r="D13" s="8"/>
      <c r="E13" s="8"/>
      <c r="F13" s="8"/>
      <c r="G13" s="8"/>
      <c r="H13" s="43"/>
    </row>
    <row r="14" spans="1:8" ht="24">
      <c r="A14" s="42"/>
      <c r="B14" s="44"/>
      <c r="C14" s="18"/>
      <c r="D14" s="18"/>
      <c r="E14" s="8"/>
      <c r="F14" s="18"/>
      <c r="G14" s="8"/>
      <c r="H14" s="43"/>
    </row>
    <row r="15" spans="1:8" ht="24.75" customHeight="1">
      <c r="A15" s="100" t="s">
        <v>33</v>
      </c>
      <c r="B15" s="101"/>
      <c r="C15" s="24">
        <f>SUM(C4:C14)</f>
        <v>426947</v>
      </c>
      <c r="D15" s="24">
        <f>SUM(D4:D14)</f>
        <v>13413</v>
      </c>
      <c r="E15" s="24">
        <f>SUM(E4:E14)</f>
        <v>413534</v>
      </c>
      <c r="F15" s="24">
        <f>SUM(F4:F14)</f>
        <v>0</v>
      </c>
      <c r="G15" s="24">
        <f>SUM(G4:G14)</f>
        <v>426947</v>
      </c>
      <c r="H15" s="47">
        <f>F15*100/C15</f>
        <v>0</v>
      </c>
    </row>
    <row r="16" spans="1:8" ht="24.75" customHeight="1">
      <c r="A16" s="26"/>
      <c r="B16" s="26"/>
      <c r="C16" s="27"/>
      <c r="D16" s="27"/>
      <c r="E16" s="27"/>
      <c r="F16" s="27"/>
      <c r="G16" s="27"/>
      <c r="H16" s="48"/>
    </row>
    <row r="17" spans="1:8" ht="24.75" customHeight="1">
      <c r="A17" s="26"/>
      <c r="B17" s="26"/>
      <c r="C17" s="27"/>
      <c r="D17" s="27"/>
      <c r="E17" s="27"/>
      <c r="F17" s="27"/>
      <c r="G17" s="27"/>
      <c r="H17" s="48"/>
    </row>
    <row r="18" spans="1:8" ht="24.75" customHeight="1">
      <c r="A18" s="26"/>
      <c r="B18" s="26"/>
      <c r="C18" s="27"/>
      <c r="D18" s="27"/>
      <c r="E18" s="27"/>
      <c r="F18" s="27"/>
      <c r="G18" s="27"/>
      <c r="H18" s="48"/>
    </row>
    <row r="19" spans="1:8" ht="24.75" customHeight="1">
      <c r="A19" s="26"/>
      <c r="B19" s="26"/>
      <c r="C19" s="27"/>
      <c r="D19" s="27"/>
      <c r="E19" s="27"/>
      <c r="F19" s="27"/>
      <c r="G19" s="27"/>
      <c r="H19" s="48"/>
    </row>
    <row r="20" spans="1:8" ht="24.75" customHeight="1">
      <c r="A20" s="49"/>
      <c r="B20" s="26"/>
      <c r="C20" s="27"/>
      <c r="D20" s="27"/>
      <c r="E20" s="27"/>
      <c r="F20" s="27"/>
      <c r="G20" s="27"/>
      <c r="H20" s="48"/>
    </row>
    <row r="21" spans="1:8" ht="24.75" customHeight="1">
      <c r="A21" s="49"/>
      <c r="B21" s="26"/>
      <c r="C21" s="27"/>
      <c r="D21" s="27"/>
      <c r="E21" s="27"/>
      <c r="F21" s="27"/>
      <c r="G21" s="27"/>
      <c r="H21" s="48"/>
    </row>
    <row r="22" spans="1:8" ht="24.75" customHeight="1">
      <c r="A22" s="49"/>
      <c r="B22" s="26"/>
      <c r="C22" s="27"/>
      <c r="D22" s="27"/>
      <c r="E22" s="27"/>
      <c r="F22" s="27"/>
      <c r="G22" s="27"/>
      <c r="H22" s="48"/>
    </row>
    <row r="23" spans="1:8" ht="24.75" customHeight="1">
      <c r="A23" s="49"/>
      <c r="B23" s="26"/>
      <c r="C23" s="27"/>
      <c r="D23" s="27"/>
      <c r="E23" s="27"/>
      <c r="F23" s="27"/>
      <c r="G23" s="27"/>
      <c r="H23" s="48"/>
    </row>
    <row r="24" spans="1:8" ht="24.75" customHeight="1">
      <c r="A24" s="49"/>
      <c r="B24" s="26"/>
      <c r="C24" s="27"/>
      <c r="D24" s="27"/>
      <c r="E24" s="27"/>
      <c r="F24" s="27"/>
      <c r="G24" s="27"/>
      <c r="H24" s="48"/>
    </row>
  </sheetData>
  <mergeCells count="3">
    <mergeCell ref="A1:H1"/>
    <mergeCell ref="A2:H2"/>
    <mergeCell ref="A15:B15"/>
  </mergeCells>
  <pageMargins left="0.28000000000000003" right="0.11" top="0.53" bottom="0.52" header="0.3" footer="0.3"/>
  <pageSetup paperSize="9" scale="86" fitToHeight="0" orientation="landscape" horizontalDpi="0" verticalDpi="0" r:id="rId1"/>
  <headerFooter>
    <oddHeader>&amp;R&amp;"TH SarabunPSK,ธรรมดา"&amp;14&amp;P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งปม.-ดำเนินงาน</vt:lpstr>
      <vt:lpstr>งปม.-โครงการ ต่างๆ</vt:lpstr>
      <vt:lpstr>ผป.-งบดำเนินงาน</vt:lpstr>
      <vt:lpstr>ผป.งบรายจ่ายอื่น-ด้านวิทย์</vt:lpstr>
      <vt:lpstr>ผป.งบรายจ่ายอื่น-ด้านสังคม</vt:lpstr>
      <vt:lpstr>'ผป.-งบดำเนินงาน'!Print_Area</vt:lpstr>
      <vt:lpstr>'ผป.งบรายจ่ายอื่น-ด้านวิทย์'!Print_Area</vt:lpstr>
      <vt:lpstr>'ผป.งบรายจ่ายอื่น-ด้านสังคม'!Print_Area</vt:lpstr>
      <vt:lpstr>'ผป.-งบดำเนินงาน'!Print_Titles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erp19</dc:creator>
  <cp:lastModifiedBy>erp19</cp:lastModifiedBy>
  <dcterms:created xsi:type="dcterms:W3CDTF">2021-11-16T07:29:55Z</dcterms:created>
  <dcterms:modified xsi:type="dcterms:W3CDTF">2021-11-18T08:39:02Z</dcterms:modified>
</cp:coreProperties>
</file>