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บการเงิน ปี 2564\งบการเงิน ปี 2564\"/>
    </mc:Choice>
  </mc:AlternateContent>
  <bookViews>
    <workbookView xWindow="0" yWindow="135" windowWidth="19155" windowHeight="11310" firstSheet="1" activeTab="4"/>
  </bookViews>
  <sheets>
    <sheet name="ปกแนวนอน" sheetId="38" r:id="rId1"/>
    <sheet name="เงินฝากธนาคาร" sheetId="25" r:id="rId2"/>
    <sheet name="ลูกหนี้เงินยืม-นอก งปม." sheetId="43" r:id="rId3"/>
    <sheet name="ลูกหนี้เงินยืม-นอก ธพ." sheetId="44" r:id="rId4"/>
    <sheet name="รด.ค้างรับ-ภายนอก  " sheetId="52" r:id="rId5"/>
    <sheet name="ค้างรับ บก " sheetId="46" r:id="rId6"/>
    <sheet name="วัสดุคงคลัง" sheetId="53" r:id="rId7"/>
    <sheet name="ใบสำคัญรองจ่าย " sheetId="49" r:id="rId8"/>
    <sheet name="เจ้าหนี้การค้า-ภายนอก " sheetId="47" r:id="rId9"/>
    <sheet name="เจ้าหนี้อื่น-หน่วยงานรัฐ " sheetId="48" r:id="rId10"/>
    <sheet name="เจ้าหนี้อื่น-ภายนอก" sheetId="51" r:id="rId11"/>
    <sheet name="ใบสำคัญค้างจ่าย" sheetId="33" r:id="rId12"/>
    <sheet name="ค่าใช้จ่ายค้างจ่าย " sheetId="50" r:id="rId13"/>
    <sheet name="รายได้รับล่วงหน้า" sheetId="17" r:id="rId14"/>
    <sheet name="เงินรับฝากอื่น" sheetId="24" r:id="rId15"/>
    <sheet name="เงินประกันอื่น" sheetId="29" r:id="rId16"/>
    <sheet name="รด รอรับรู้" sheetId="22" r:id="rId17"/>
  </sheets>
  <definedNames>
    <definedName name="_xlnm.Print_Area" localSheetId="5">'ค้างรับ บก '!$A$1:$K$16</definedName>
    <definedName name="_xlnm.Print_Area" localSheetId="12">'ค่าใช้จ่ายค้างจ่าย '!$A$1:$G$13</definedName>
    <definedName name="_xlnm.Print_Area" localSheetId="1">เงินฝากธนาคาร!$A$1:$F$53</definedName>
    <definedName name="_xlnm.Print_Area" localSheetId="8">'เจ้าหนี้การค้า-ภายนอก '!$A$2:$K$43</definedName>
    <definedName name="_xlnm.Print_Area" localSheetId="10">'เจ้าหนี้อื่น-ภายนอก'!$A$2:$K$16</definedName>
    <definedName name="_xlnm.Print_Area" localSheetId="9">'เจ้าหนี้อื่น-หน่วยงานรัฐ '!$A$2:$K$15</definedName>
    <definedName name="_xlnm.Print_Area" localSheetId="11">ใบสำคัญค้างจ่าย!$A$2:$K$21</definedName>
    <definedName name="_xlnm.Print_Area" localSheetId="7">'ใบสำคัญรองจ่าย '!$A$2:$K$47</definedName>
    <definedName name="_xlnm.Print_Area" localSheetId="0">ปกแนวนอน!$A$1:$M$28</definedName>
    <definedName name="_xlnm.Print_Area" localSheetId="16">'รด รอรับรู้'!$A$1:$H$47</definedName>
    <definedName name="_xlnm.Print_Area" localSheetId="4">'รด.ค้างรับ-ภายนอก  '!$A$1:$K$15</definedName>
    <definedName name="_xlnm.Print_Area" localSheetId="13">รายได้รับล่วงหน้า!$A$1:$H$14</definedName>
    <definedName name="_xlnm.Print_Area" localSheetId="2">'ลูกหนี้เงินยืม-นอก งปม.'!$A$2:$K$20</definedName>
    <definedName name="_xlnm.Print_Area" localSheetId="3">'ลูกหนี้เงินยืม-นอก ธพ.'!$A$2:$K$28</definedName>
    <definedName name="_xlnm.Print_Titles" localSheetId="1">เงินฝากธนาคาร!$6:$7</definedName>
    <definedName name="_xlnm.Print_Titles" localSheetId="13">รายได้รับล่วงหน้า!$5:$6</definedName>
  </definedNames>
  <calcPr calcId="152511"/>
</workbook>
</file>

<file path=xl/calcChain.xml><?xml version="1.0" encoding="utf-8"?>
<calcChain xmlns="http://schemas.openxmlformats.org/spreadsheetml/2006/main">
  <c r="C63" i="53" l="1"/>
  <c r="D59" i="53"/>
  <c r="E59" i="53" s="1"/>
  <c r="D58" i="53"/>
  <c r="E58" i="53" s="1"/>
  <c r="D57" i="53"/>
  <c r="E57" i="53" s="1"/>
  <c r="D56" i="53"/>
  <c r="E56" i="53" s="1"/>
  <c r="D55" i="53"/>
  <c r="E55" i="53" s="1"/>
  <c r="D54" i="53"/>
  <c r="E54" i="53" s="1"/>
  <c r="D53" i="53"/>
  <c r="E53" i="53" s="1"/>
  <c r="D52" i="53"/>
  <c r="E52" i="53" s="1"/>
  <c r="D51" i="53"/>
  <c r="E51" i="53" s="1"/>
  <c r="D50" i="53"/>
  <c r="E50" i="53" s="1"/>
  <c r="D49" i="53"/>
  <c r="E49" i="53" s="1"/>
  <c r="D48" i="53"/>
  <c r="E48" i="53" s="1"/>
  <c r="D47" i="53"/>
  <c r="E47" i="53" s="1"/>
  <c r="D46" i="53"/>
  <c r="E46" i="53" s="1"/>
  <c r="D45" i="53"/>
  <c r="E45" i="53" s="1"/>
  <c r="D44" i="53"/>
  <c r="E44" i="53" s="1"/>
  <c r="D43" i="53"/>
  <c r="E43" i="53" s="1"/>
  <c r="D42" i="53"/>
  <c r="E42" i="53" s="1"/>
  <c r="D41" i="53"/>
  <c r="E41" i="53" s="1"/>
  <c r="D40" i="53"/>
  <c r="E40" i="53" s="1"/>
  <c r="D39" i="53"/>
  <c r="E39" i="53" s="1"/>
  <c r="D38" i="53"/>
  <c r="E38" i="53" s="1"/>
  <c r="D37" i="53"/>
  <c r="E37" i="53" s="1"/>
  <c r="D36" i="53"/>
  <c r="E36" i="53" s="1"/>
  <c r="D35" i="53"/>
  <c r="E35" i="53" s="1"/>
  <c r="D34" i="53"/>
  <c r="E34" i="53" s="1"/>
  <c r="D33" i="53"/>
  <c r="E33" i="53" s="1"/>
  <c r="D32" i="53"/>
  <c r="E32" i="53" s="1"/>
  <c r="D31" i="53"/>
  <c r="E31" i="53" s="1"/>
  <c r="D30" i="53"/>
  <c r="E30" i="53" s="1"/>
  <c r="D29" i="53"/>
  <c r="E29" i="53" s="1"/>
  <c r="D28" i="53"/>
  <c r="E28" i="53" s="1"/>
  <c r="D27" i="53"/>
  <c r="E27" i="53" s="1"/>
  <c r="D26" i="53"/>
  <c r="E26" i="53" s="1"/>
  <c r="D25" i="53"/>
  <c r="E25" i="53" s="1"/>
  <c r="D24" i="53"/>
  <c r="E24" i="53" s="1"/>
  <c r="D23" i="53"/>
  <c r="E23" i="53" s="1"/>
  <c r="D22" i="53"/>
  <c r="E22" i="53" s="1"/>
  <c r="D21" i="53"/>
  <c r="E21" i="53" s="1"/>
  <c r="D20" i="53"/>
  <c r="E20" i="53" s="1"/>
  <c r="D19" i="53"/>
  <c r="E19" i="53" s="1"/>
  <c r="D18" i="53"/>
  <c r="E18" i="53" s="1"/>
  <c r="D17" i="53"/>
  <c r="E17" i="53" s="1"/>
  <c r="D16" i="53"/>
  <c r="E16" i="53" s="1"/>
  <c r="D15" i="53"/>
  <c r="E15" i="53" s="1"/>
  <c r="D14" i="53"/>
  <c r="E14" i="53" s="1"/>
  <c r="D13" i="53"/>
  <c r="E13" i="53" s="1"/>
  <c r="D12" i="53"/>
  <c r="E12" i="53" s="1"/>
  <c r="D11" i="53"/>
  <c r="E11" i="53" s="1"/>
  <c r="D10" i="53"/>
  <c r="E10" i="53" s="1"/>
  <c r="D9" i="53"/>
  <c r="E9" i="53" s="1"/>
  <c r="D8" i="53"/>
  <c r="D63" i="53" s="1"/>
  <c r="E8" i="53" l="1"/>
  <c r="K15" i="52" l="1"/>
  <c r="G15" i="52"/>
  <c r="J11" i="52"/>
  <c r="K11" i="52" s="1"/>
  <c r="J10" i="52"/>
  <c r="J15" i="52" s="1"/>
  <c r="K10" i="52" l="1"/>
  <c r="K14" i="51"/>
  <c r="K13" i="51"/>
  <c r="E45" i="22" l="1"/>
  <c r="G45" i="22" l="1"/>
  <c r="H45" i="22" s="1"/>
  <c r="F32" i="29" l="1"/>
  <c r="K16" i="51"/>
  <c r="J16" i="51"/>
  <c r="G16" i="51"/>
  <c r="K12" i="51"/>
  <c r="K11" i="51"/>
  <c r="J17" i="33"/>
  <c r="K17" i="33" s="1"/>
  <c r="J16" i="33"/>
  <c r="K16" i="33" s="1"/>
  <c r="J15" i="33"/>
  <c r="K15" i="33" s="1"/>
  <c r="J14" i="33"/>
  <c r="K14" i="33" s="1"/>
  <c r="J13" i="33"/>
  <c r="K13" i="33" s="1"/>
  <c r="J12" i="33"/>
  <c r="K12" i="33" s="1"/>
  <c r="J11" i="33"/>
  <c r="K11" i="33" s="1"/>
  <c r="J35" i="47"/>
  <c r="K35" i="47" s="1"/>
  <c r="J34" i="47"/>
  <c r="K34" i="47" s="1"/>
  <c r="J33" i="47"/>
  <c r="K33" i="47" s="1"/>
  <c r="J32" i="47"/>
  <c r="K32" i="47" s="1"/>
  <c r="J31" i="47"/>
  <c r="K31" i="47" s="1"/>
  <c r="J30" i="47"/>
  <c r="K30" i="47" s="1"/>
  <c r="J29" i="47"/>
  <c r="K29" i="47" s="1"/>
  <c r="J28" i="47"/>
  <c r="K28" i="47" s="1"/>
  <c r="J27" i="47"/>
  <c r="K27" i="47" s="1"/>
  <c r="J26" i="47"/>
  <c r="K26" i="47" s="1"/>
  <c r="J25" i="47"/>
  <c r="K25" i="47" s="1"/>
  <c r="J24" i="47"/>
  <c r="K24" i="47" s="1"/>
  <c r="J23" i="47"/>
  <c r="K23" i="47" s="1"/>
  <c r="J22" i="47"/>
  <c r="K22" i="47" s="1"/>
  <c r="J21" i="47"/>
  <c r="K21" i="47" s="1"/>
  <c r="J20" i="47"/>
  <c r="K20" i="47" s="1"/>
  <c r="J19" i="47"/>
  <c r="K19" i="47" s="1"/>
  <c r="J18" i="47"/>
  <c r="K18" i="47" s="1"/>
  <c r="J17" i="47"/>
  <c r="K17" i="47" s="1"/>
  <c r="J16" i="47"/>
  <c r="K16" i="47" s="1"/>
  <c r="J15" i="47"/>
  <c r="K15" i="47" s="1"/>
  <c r="J14" i="47"/>
  <c r="K14" i="47" s="1"/>
  <c r="J13" i="47"/>
  <c r="K13" i="47" s="1"/>
  <c r="J12" i="47"/>
  <c r="K12" i="47" s="1"/>
  <c r="J11" i="47"/>
  <c r="K11" i="47" s="1"/>
  <c r="J12" i="49"/>
  <c r="J13" i="49"/>
  <c r="J14" i="49"/>
  <c r="J15" i="49"/>
  <c r="J16" i="49"/>
  <c r="J17" i="49"/>
  <c r="J18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11" i="49"/>
  <c r="K38" i="49"/>
  <c r="K39" i="49"/>
  <c r="K40" i="49"/>
  <c r="K41" i="49"/>
  <c r="K42" i="49"/>
  <c r="K43" i="49"/>
  <c r="K44" i="49"/>
  <c r="G28" i="49"/>
  <c r="G16" i="49"/>
  <c r="J11" i="46"/>
  <c r="J12" i="46"/>
  <c r="J10" i="46"/>
  <c r="K20" i="44"/>
  <c r="K19" i="44"/>
  <c r="K18" i="44"/>
  <c r="K37" i="49" l="1"/>
  <c r="K36" i="49"/>
  <c r="K35" i="49"/>
  <c r="K34" i="49"/>
  <c r="K33" i="49"/>
  <c r="K32" i="49"/>
  <c r="K31" i="49"/>
  <c r="K30" i="49"/>
  <c r="K29" i="49"/>
  <c r="K28" i="49"/>
  <c r="K27" i="49"/>
  <c r="G47" i="49"/>
  <c r="K12" i="49"/>
  <c r="K13" i="49"/>
  <c r="K14" i="49"/>
  <c r="K15" i="49"/>
  <c r="K16" i="49"/>
  <c r="K17" i="49"/>
  <c r="K18" i="49"/>
  <c r="K19" i="49"/>
  <c r="K20" i="49"/>
  <c r="K21" i="49"/>
  <c r="K22" i="49"/>
  <c r="K23" i="49"/>
  <c r="E11" i="50" l="1"/>
  <c r="E10" i="50"/>
  <c r="E9" i="50"/>
  <c r="E8" i="50"/>
  <c r="E7" i="50"/>
  <c r="E6" i="50"/>
  <c r="J47" i="49"/>
  <c r="K46" i="49"/>
  <c r="K47" i="49" s="1"/>
  <c r="K26" i="49"/>
  <c r="K25" i="49"/>
  <c r="K24" i="49"/>
  <c r="K11" i="49"/>
  <c r="J17" i="48"/>
  <c r="G17" i="48"/>
  <c r="K15" i="48"/>
  <c r="K17" i="48" s="1"/>
  <c r="K14" i="48"/>
  <c r="K13" i="48"/>
  <c r="K12" i="48"/>
  <c r="K11" i="48"/>
  <c r="J39" i="47"/>
  <c r="G39" i="47"/>
  <c r="K39" i="47"/>
  <c r="J16" i="46"/>
  <c r="G16" i="46"/>
  <c r="K16" i="46"/>
  <c r="K12" i="46"/>
  <c r="K11" i="46"/>
  <c r="K10" i="46"/>
  <c r="K24" i="44" l="1"/>
  <c r="J24" i="44"/>
  <c r="G24" i="44"/>
  <c r="K16" i="44"/>
  <c r="K15" i="44"/>
  <c r="K14" i="44"/>
  <c r="K13" i="44"/>
  <c r="K12" i="44"/>
  <c r="K11" i="44"/>
  <c r="K16" i="43"/>
  <c r="J16" i="43"/>
  <c r="G16" i="43"/>
  <c r="E23" i="25" l="1"/>
  <c r="E52" i="25" l="1"/>
  <c r="E53" i="25" s="1"/>
  <c r="D52" i="25"/>
  <c r="D53" i="25" s="1"/>
  <c r="F49" i="25"/>
  <c r="F48" i="25"/>
  <c r="F47" i="25"/>
  <c r="F46" i="25"/>
  <c r="F45" i="25"/>
  <c r="F44" i="25"/>
  <c r="F43" i="25"/>
  <c r="F42" i="25"/>
  <c r="F41" i="25"/>
  <c r="F36" i="25"/>
  <c r="F37" i="25"/>
  <c r="F38" i="25"/>
  <c r="F39" i="25"/>
  <c r="F35" i="25"/>
  <c r="G14" i="17"/>
  <c r="E44" i="22" l="1"/>
  <c r="G44" i="22" s="1"/>
  <c r="H44" i="22" s="1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G10" i="22" s="1"/>
  <c r="H10" i="22" s="1"/>
  <c r="E9" i="22"/>
  <c r="E8" i="22"/>
  <c r="G8" i="22" s="1"/>
  <c r="H8" i="22" s="1"/>
  <c r="E7" i="22"/>
  <c r="E6" i="22"/>
  <c r="C47" i="22"/>
  <c r="D47" i="22"/>
  <c r="G7" i="22"/>
  <c r="H7" i="22" s="1"/>
  <c r="G9" i="22"/>
  <c r="H9" i="22" s="1"/>
  <c r="G11" i="22"/>
  <c r="H1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41" i="22" l="1"/>
  <c r="H41" i="22" s="1"/>
  <c r="F40" i="25" l="1"/>
  <c r="F34" i="25"/>
  <c r="D23" i="25"/>
  <c r="E14" i="25"/>
  <c r="D14" i="25"/>
  <c r="F12" i="25"/>
  <c r="E12" i="25"/>
  <c r="D12" i="25"/>
  <c r="F10" i="25"/>
  <c r="F13" i="25"/>
  <c r="E10" i="25"/>
  <c r="D10" i="25"/>
  <c r="F14" i="25" l="1"/>
  <c r="G12" i="22"/>
  <c r="H12" i="22" s="1"/>
  <c r="G42" i="22"/>
  <c r="G43" i="22"/>
  <c r="E47" i="22"/>
  <c r="G6" i="22"/>
  <c r="F47" i="22"/>
  <c r="H6" i="22" l="1"/>
  <c r="G47" i="22"/>
  <c r="B47" i="22"/>
  <c r="H47" i="22" l="1"/>
  <c r="F31" i="25"/>
  <c r="F20" i="25" l="1"/>
  <c r="H42" i="22" l="1"/>
  <c r="H43" i="22"/>
  <c r="J21" i="33" l="1"/>
  <c r="G21" i="33"/>
  <c r="K21" i="33"/>
  <c r="C25" i="24" l="1"/>
  <c r="F33" i="25" l="1"/>
  <c r="F26" i="25"/>
  <c r="F25" i="25"/>
  <c r="F19" i="25"/>
  <c r="F18" i="25"/>
  <c r="F17" i="25"/>
  <c r="F16" i="25" l="1"/>
  <c r="F32" i="25" l="1"/>
  <c r="F30" i="25"/>
  <c r="F29" i="25"/>
  <c r="F28" i="25"/>
  <c r="F27" i="25"/>
  <c r="F21" i="25"/>
  <c r="F15" i="25"/>
  <c r="F11" i="25"/>
  <c r="F9" i="25"/>
  <c r="F52" i="25" l="1"/>
  <c r="F23" i="25"/>
  <c r="F53" i="25" l="1"/>
</calcChain>
</file>

<file path=xl/sharedStrings.xml><?xml version="1.0" encoding="utf-8"?>
<sst xmlns="http://schemas.openxmlformats.org/spreadsheetml/2006/main" count="1139" uniqueCount="510">
  <si>
    <t>รายการ</t>
  </si>
  <si>
    <t>เงินงบประมาณ</t>
  </si>
  <si>
    <t>เงินผลประโยชน์</t>
  </si>
  <si>
    <t>รวม</t>
  </si>
  <si>
    <t>(1) - (2)</t>
  </si>
  <si>
    <t>จำนวนเงิน (2)</t>
  </si>
  <si>
    <t>วันที่</t>
  </si>
  <si>
    <t>เลขที่เอกสาร</t>
  </si>
  <si>
    <t>จำนวนเงิน (1)</t>
  </si>
  <si>
    <t>ศูนย์ต้นทุน</t>
  </si>
  <si>
    <t>คำอธิบาย</t>
  </si>
  <si>
    <t>การอ้างอิง</t>
  </si>
  <si>
    <t>ประเภทเอกสาร</t>
  </si>
  <si>
    <t>วันที่ผ่านรายการ</t>
  </si>
  <si>
    <t>ผลต่าง</t>
  </si>
  <si>
    <t>หลักฐานแสดงภาระผูกพัน</t>
  </si>
  <si>
    <t>ข้อมูลจากรายงานในระบบ GFMIS</t>
  </si>
  <si>
    <t xml:space="preserve">รหัสจังหวัด : </t>
  </si>
  <si>
    <t>ลำดับ</t>
  </si>
  <si>
    <t>ยอดคงเหลือ</t>
  </si>
  <si>
    <t>หมายเหตุ</t>
  </si>
  <si>
    <t>ชื่อธนาคาร</t>
  </si>
  <si>
    <t>สาขา</t>
  </si>
  <si>
    <t>ประเภท</t>
  </si>
  <si>
    <t>เลขที่บัญชี</t>
  </si>
  <si>
    <t>กระแสรายวัน</t>
  </si>
  <si>
    <t>รวมรายได้บริการรับล่วงหน้า</t>
  </si>
  <si>
    <t>ชื่อบัญชี</t>
  </si>
  <si>
    <t>รายการครุภัณฑ์จากการบริจาค</t>
  </si>
  <si>
    <t>มูลค่าของสินทรัพย์</t>
  </si>
  <si>
    <t>ค่าเสื่อมราคา</t>
  </si>
  <si>
    <t>มูลค่าคงเหลือ</t>
  </si>
  <si>
    <t>จำนวนเงิน</t>
  </si>
  <si>
    <t>ที่</t>
  </si>
  <si>
    <t>งบประมาณ</t>
  </si>
  <si>
    <t>ผลประโยชน์</t>
  </si>
  <si>
    <t>เงินฝากกระแสรายวัน</t>
  </si>
  <si>
    <t>วัน เดือน ปี</t>
  </si>
  <si>
    <t>เลขที่สัญญา</t>
  </si>
  <si>
    <t>เลขที่ใบเสร็จรับเงิน</t>
  </si>
  <si>
    <t>ชื่อผู้จ่ายเงิน</t>
  </si>
  <si>
    <t xml:space="preserve">รายละเอียดประกอบงบการเงิน รายได้รอรับรู้ </t>
  </si>
  <si>
    <t>รายละเอียดประกอบงบการเงิน เงินรับฝากอื่น</t>
  </si>
  <si>
    <t>รายละเอียดประกอบงบการเงิน รายได้บริการรับล่วงหน้า</t>
  </si>
  <si>
    <t>เลขที่บัญชีธนาคาร</t>
  </si>
  <si>
    <t>เงินฝากประเภทออมทรัพย์</t>
  </si>
  <si>
    <t>รหัสหน่วยงาน : D059 มทร.ล้านนา</t>
  </si>
  <si>
    <t>บัญชีค้างรับจากกรมบัญชีกลาง รหัสบัญชีแยกประเภท 1102050124</t>
  </si>
  <si>
    <r>
      <rPr>
        <b/>
        <sz val="16"/>
        <color theme="1"/>
        <rFont val="TH SarabunPSK"/>
        <family val="2"/>
      </rPr>
      <t>รหัสหน่วยงาน :</t>
    </r>
    <r>
      <rPr>
        <sz val="16"/>
        <color theme="1"/>
        <rFont val="TH SarabunPSK"/>
        <family val="2"/>
      </rPr>
      <t xml:space="preserve"> D059 มทร.ล้านนา</t>
    </r>
  </si>
  <si>
    <t>ค่าเสื่อมราคาสะสม</t>
  </si>
  <si>
    <t>ค้ำประกันสัญญา</t>
  </si>
  <si>
    <t>รายละเอียดประกอบงบการเงิน (รายงานเงินคงเหลือ)</t>
  </si>
  <si>
    <t>บัญชีเจ้าหนี้การค้า - ภายนอก รหัสบัญชีแยกประเภท 2101010102</t>
  </si>
  <si>
    <t>บัญชีเจ้าหนี้อื่น - หน่วยงานรัฐ รหัสบัญชีแยกประเภท 2101020198</t>
  </si>
  <si>
    <t>รายได้ค่าธรรมเนียมการศึกษา</t>
  </si>
  <si>
    <t>บมจ.ธนาคารกรุงไทย จำกัด(มหาชน)</t>
  </si>
  <si>
    <t>รวมเงินรับฝากอื่นทั้งสิ้น</t>
  </si>
  <si>
    <t>ข้อมูลจากรายงานในระบบ GFMIS Terminal : คำสั่งงาน FBL3N หรือ GFMIS Web online : รายงาน หรือ เรียกรายงานออนไลน์ &gt; หมวดรายงาน ระบบบัญชีแยกประเภททั่วไป &gt; 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</si>
  <si>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</si>
  <si>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t>บัญชีใบสำคัญค้างจ่าย รหัสบัญชีแยกประเภท 2102040102</t>
  </si>
  <si>
    <t>ค่าโทรศัพท์</t>
  </si>
  <si>
    <t>ค่าใช้จ่ายตามบิล</t>
  </si>
  <si>
    <t>คำนวณค้างจ่าย</t>
  </si>
  <si>
    <t>ค่าใช้จ่ายค้างจ่าย</t>
  </si>
  <si>
    <t>ผปย.</t>
  </si>
  <si>
    <t>งปม.</t>
  </si>
  <si>
    <t>ค่าไปรษณีย์</t>
  </si>
  <si>
    <t>ปี 2564</t>
  </si>
  <si>
    <t>เลขที่</t>
  </si>
  <si>
    <t>KQ</t>
  </si>
  <si>
    <t>รายละเอียดประกอบงบการเงิน ค่าใช้จ่ายค้างจ่าย</t>
  </si>
  <si>
    <t>รวมค่าสาธารณูปโภคค้างจ่าย ปี 2564</t>
  </si>
  <si>
    <t>-ไม่มีค่าใช้จ่ายค้างจ่าย-</t>
  </si>
  <si>
    <t>บัญชีลูกหนี้เงินยืม-นอกงบประมาณฝากธนาคารพาณิชย์ รหัสบัญชีแยกประเภท 1102010108</t>
  </si>
  <si>
    <t>สัญญาการยืมเงิน</t>
  </si>
  <si>
    <t>ค่าไฟฟ้า</t>
  </si>
  <si>
    <t>25.11.2563</t>
  </si>
  <si>
    <t>รายละเอียดประกอบงบการเงิน</t>
  </si>
  <si>
    <t>มหาวิทยาลัยเทคโนโลยีราชมงคลล้านนา  เชียงราย</t>
  </si>
  <si>
    <t>รหัสหน่วยงาน.............D059..........................รหัสหน่วยเบิกจ่าย.......2305900004........</t>
  </si>
  <si>
    <t>4.เชียงราย</t>
  </si>
  <si>
    <t xml:space="preserve">เงินงบประมาณ </t>
  </si>
  <si>
    <t>กรุงไทย/พาน</t>
  </si>
  <si>
    <t>522-6-00791-4</t>
  </si>
  <si>
    <t>เงินนอกงบประมาณ</t>
  </si>
  <si>
    <t>เงินฝากธนาคารรับจากคลัง</t>
  </si>
  <si>
    <t>522-6-00792-2</t>
  </si>
  <si>
    <t>522-6-01379-5</t>
  </si>
  <si>
    <t>เงินรับฝากอื่น</t>
  </si>
  <si>
    <t>522-6-01142-3</t>
  </si>
  <si>
    <t>เงินกองทุนพัฒนาบุคลากร มทร.ล้านนา เชียงราย</t>
  </si>
  <si>
    <t>522-6-01116-4</t>
  </si>
  <si>
    <t>เงินลงทะเบียน มทร.ล้านนา เชียงราย</t>
  </si>
  <si>
    <t>522-6-01359-0</t>
  </si>
  <si>
    <t>522-6-01329-9</t>
  </si>
  <si>
    <t>เงินนอก งปม. เงินลงทะเบียน มทร.ล้านนา เชียงราย</t>
  </si>
  <si>
    <t>กสิกรไทย/พาน</t>
  </si>
  <si>
    <t>699-1-00354-8</t>
  </si>
  <si>
    <t>เงินสมทบรายได้ทั่วไป มทร.ล้านนา เชียงราย</t>
  </si>
  <si>
    <t>699-1-00355-6</t>
  </si>
  <si>
    <t>รวมเงินฝากกระแสรายวัน เชียงราย</t>
  </si>
  <si>
    <t>รวมเงินฝากเงินงบประมาณ เชียงราย</t>
  </si>
  <si>
    <t>รวมเงินฝากนอกงบประมาณ เชียงราย</t>
  </si>
  <si>
    <t>รวมเงินฝากธนาคารรับจากคลัง เชียงราย</t>
  </si>
  <si>
    <t>กยศ.</t>
  </si>
  <si>
    <t>522-1-14808-0</t>
  </si>
  <si>
    <t>โครงการวิจัยเงินนอก งปม.</t>
  </si>
  <si>
    <t>522-1-25256-2</t>
  </si>
  <si>
    <t>ค่าดำเนินงาน กยศ.</t>
  </si>
  <si>
    <t>522-1-28565-7</t>
  </si>
  <si>
    <t>โครงการวิจัยเงิน งปม.</t>
  </si>
  <si>
    <t>522-1-25498-0</t>
  </si>
  <si>
    <t>กรอ. มทร.ล้านนา  เชียงราย</t>
  </si>
  <si>
    <t>522-0-07101-7</t>
  </si>
  <si>
    <t>มทร.ล้านนา  เชียงราย (สทศ.)</t>
  </si>
  <si>
    <t>522-0-27387-6</t>
  </si>
  <si>
    <t>กรอ.ปีการศึกษา 2555(มทร.ล้านนาเชียงราย)</t>
  </si>
  <si>
    <t>522-0-30357-0</t>
  </si>
  <si>
    <t>กองทุนเพื่อส่งเสริมอนุรักษ์พลังงาน LED</t>
  </si>
  <si>
    <t>522-0-41222-1</t>
  </si>
  <si>
    <t>เงินลงทะเบียนเรียน มทร.ล้านนา เชียงราย</t>
  </si>
  <si>
    <t>699-2-10876-9</t>
  </si>
  <si>
    <t>เงินค่ากิจกรรม มทร.ล้านนา เชียงราย</t>
  </si>
  <si>
    <t>699-2-10844-0</t>
  </si>
  <si>
    <t>เงินสะสมเขตพื้นที่ มทร.ล้านนา เชียงราย</t>
  </si>
  <si>
    <t>699-2-10845-9</t>
  </si>
  <si>
    <t>เงินสมทบ มทร.ล้านนา เชียงราย</t>
  </si>
  <si>
    <t>699-2-10846-7</t>
  </si>
  <si>
    <t>เงินนอก งปม. ประจำปี มทร.ล้านนา เชียงราย</t>
  </si>
  <si>
    <t>699-2-10847-5</t>
  </si>
  <si>
    <t>เงินตามแผนงาน มทร.ล้านนา เชียงราย</t>
  </si>
  <si>
    <t>699-2-10848-3</t>
  </si>
  <si>
    <t>เงินทดรองราชการ มทร.ล้านนา เชียงราย</t>
  </si>
  <si>
    <t>522-0-54297-4</t>
  </si>
  <si>
    <t>โครงการทุนนวัตกรรมสายอาชีพชั้นสูง ประเภท 2 ปี (ปวส.)</t>
  </si>
  <si>
    <t>522-0-54109-9</t>
  </si>
  <si>
    <t>โครงการทุนนวัตกรรมสายอาชีพชั้นสูง ประเภท 5 ปี (ปวช.)</t>
  </si>
  <si>
    <t>522-0-54110-2</t>
  </si>
  <si>
    <t>เงินสะสมประจำปี มทร.ล้านนา เชียงราย</t>
  </si>
  <si>
    <t>699-2-10849-1</t>
  </si>
  <si>
    <t>699-2-10850-5</t>
  </si>
  <si>
    <t>เงินบริการวิชาการละบริการสังคม มทร.ล้านนา เชียงราย</t>
  </si>
  <si>
    <t>699-2-10852-1</t>
  </si>
  <si>
    <t>เงินรับฝาก ค้ำประกัน มทร.ล้านนา เชียงราย</t>
  </si>
  <si>
    <t>699-2-10857-2</t>
  </si>
  <si>
    <t>เงินรับฝาก ขึ้นทะเบียนบัณฑิต มทร.ล้านนา เชียงราย</t>
  </si>
  <si>
    <t>699-2-10860-2</t>
  </si>
  <si>
    <t>เงินพักค่าสาธารณูปโภค มทร.ล้านนา เชียงราย</t>
  </si>
  <si>
    <t>699-2-10861-0</t>
  </si>
  <si>
    <t>เงินรับฝากอื่น มทร.ล้านนา เชียงราย</t>
  </si>
  <si>
    <t>699-2-10863-7</t>
  </si>
  <si>
    <t>รวมเงินฝากออมทรัพย์  เชียงราย</t>
  </si>
  <si>
    <t>มหาวิทยาลัยเทคโนโลยีราชมงคล้านนา เชียงราย</t>
  </si>
  <si>
    <t>หน่วยเบิกจ่าย: 2305900004 เขตพื้นที่เชียงราย</t>
  </si>
  <si>
    <r>
      <rPr>
        <b/>
        <sz val="16"/>
        <color theme="1"/>
        <rFont val="TH SarabunPSK"/>
        <family val="2"/>
      </rPr>
      <t>หน่วยเบิกจ่าย:</t>
    </r>
    <r>
      <rPr>
        <sz val="16"/>
        <color theme="1"/>
        <rFont val="TH SarabunPSK"/>
        <family val="2"/>
      </rPr>
      <t xml:space="preserve"> 2305900004 เขตพื้นที่เชียงราย</t>
    </r>
  </si>
  <si>
    <t>ขอเบิกเงินในงบ-จ่ายตรง-ผ่าน P/O</t>
  </si>
  <si>
    <t>ร้านวสันต์พาณิชย์</t>
  </si>
  <si>
    <t>บริษัท รักษาความปลอดภัย ช.ชนะมาร จำกัด</t>
  </si>
  <si>
    <t>บริษัท บุญยะการพิมพ์ จำกัด</t>
  </si>
  <si>
    <t>นายบุญเรือง  พรมยศ</t>
  </si>
  <si>
    <t>บริษัท สรรค์สร้าง จำกัด</t>
  </si>
  <si>
    <t>บริษัท แฟกซ์ไลท์ จำกัด</t>
  </si>
  <si>
    <t>นายชัชวาลย์  แข่งขัน</t>
  </si>
  <si>
    <t>บจก.วีพลัสอินทีเกรชั่น</t>
  </si>
  <si>
    <t>บจก.แนฟโก้เทค</t>
  </si>
  <si>
    <t>ร้านเชียงรายเคเคทีเซอร์วิส</t>
  </si>
  <si>
    <t>บจก.กัญญณัชเอ็นจิเนียริ่งแอนด์ซัพพลาย</t>
  </si>
  <si>
    <t>นายกนกพงษ์  ศรีเที่ยง</t>
  </si>
  <si>
    <t>รายละเอียดประกอบงบการเงิน เงินค้ำประกันสัญญา เขตพื้นที่ เชียงราย</t>
  </si>
  <si>
    <t>โทรศัพท์เคลื่อนที่ samsung galaxy note 5</t>
  </si>
  <si>
    <t>โทรศัพท์เคลื่อนที่ apple iphone 4</t>
  </si>
  <si>
    <t>โทรศัพท์เคลื่อนที่ htc</t>
  </si>
  <si>
    <t>โทรศัพท์เคลื่อนที่ samsung รุ่น a20s</t>
  </si>
  <si>
    <t>โทรศัพท์เคลื่อนที่ smartphone</t>
  </si>
  <si>
    <t>เครื่องปรับอากาศ LG ขนาด 18000 BTU</t>
  </si>
  <si>
    <t>เครื่องพิมพ์บาร์โค้ด Epson</t>
  </si>
  <si>
    <t>พาน</t>
  </si>
  <si>
    <t>บช.01</t>
  </si>
  <si>
    <t>JV</t>
  </si>
  <si>
    <t>นายอนุสรณ์  ยอดใจเพ็ชร</t>
  </si>
  <si>
    <t>นางณภัทร  ทิพย์ศรี</t>
  </si>
  <si>
    <t>นางวรีวรรณ  เจริญรูป</t>
  </si>
  <si>
    <t>นางสาวพันทิพา  ปัญสุวรรณ</t>
  </si>
  <si>
    <t>นางณิชพันธ์  ปิตินิยมโรจน์</t>
  </si>
  <si>
    <t>นายทัชกร  ธรรมปัญญา</t>
  </si>
  <si>
    <t>นางสาวรัตนา  อุมาลี</t>
  </si>
  <si>
    <t>บัญชีลูกหนี้เงินยืม-นอกงบประมาณ รหัสบัญชีแยกประเภท 1102010102</t>
  </si>
  <si>
    <t>KN</t>
  </si>
  <si>
    <t>รวมเงินฝากสถาบันการเงิน เชียงราย</t>
  </si>
  <si>
    <t>H012/0562</t>
  </si>
  <si>
    <t>H012/0560</t>
  </si>
  <si>
    <t>H012/0516</t>
  </si>
  <si>
    <t>H012/0923</t>
  </si>
  <si>
    <t>นางสาวอมรรัตน์  ปิ่นชัยมูล</t>
  </si>
  <si>
    <t>นายสุบิน  ใจทา</t>
  </si>
  <si>
    <t>F017/357</t>
  </si>
  <si>
    <t>F023/924</t>
  </si>
  <si>
    <t>H012/397</t>
  </si>
  <si>
    <t>H012/459</t>
  </si>
  <si>
    <t>H012/560</t>
  </si>
  <si>
    <t>H013/023</t>
  </si>
  <si>
    <t>F030/0187</t>
  </si>
  <si>
    <t>F030/0196</t>
  </si>
  <si>
    <t>F030/0204</t>
  </si>
  <si>
    <t>ค้ำประกันหอพัก</t>
  </si>
  <si>
    <t>รถจักรยาน ยี่ห้อ LA รุ่น Smile คันที่ 30-1</t>
  </si>
  <si>
    <t>รถจักรยาน ยี่ห้อ LA รุ่น Smile คันที่ 30-2</t>
  </si>
  <si>
    <t>รถจักรยาน ยี่ห้อ LA รุ่น Smile คันที่ 30-3</t>
  </si>
  <si>
    <t>รถจักรยาน ยี่ห้อ LA รุ่น Smile คันที่ 30-4</t>
  </si>
  <si>
    <t>รถจักรยาน ยี่ห้อ LA รุ่น Smile คันที่ 30-5</t>
  </si>
  <si>
    <t>รถจักรยาน ยี่ห้อ LA รุ่น Smile คันที่ 30-6</t>
  </si>
  <si>
    <t>รถจักรยาน ยี่ห้อ LA รุ่น Smile คันที่ 30-7</t>
  </si>
  <si>
    <t>รถจักรยาน ยี่ห้อ LA รุ่น Smile คันที่ 30-8</t>
  </si>
  <si>
    <t>รถจักรยาน ยี่ห้อ LA รุ่น Smile คันที่ 30-9</t>
  </si>
  <si>
    <t>รถจักรยาน ยี่ห้อ LA รุ่น Smile คันที่ 30-10</t>
  </si>
  <si>
    <t>รถจักรยาน ยี่ห้อ LA รุ่น Smile คันที่ 30-11</t>
  </si>
  <si>
    <t>รถจักรยาน ยี่ห้อ LA รุ่น Smile คันที่ 30-12</t>
  </si>
  <si>
    <t>รถจักรยาน ยี่ห้อ LA รุ่น Smile คันที่ 30-13</t>
  </si>
  <si>
    <t>รถจักรยาน ยี่ห้อ LA รุ่น Smile คันที่ 30-14</t>
  </si>
  <si>
    <t>รถจักรยาน ยี่ห้อ LA รุ่น Smile คันที่ 30-15</t>
  </si>
  <si>
    <t>รถจักรยาน ยี่ห้อ LA รุ่น Smile คันที่ 30-16</t>
  </si>
  <si>
    <t>รถจักรยาน ยี่ห้อ LA รุ่น Smile คันที่ 30-17</t>
  </si>
  <si>
    <t>รถจักรยาน ยี่ห้อ LA รุ่น Smile คันที่ 30-18</t>
  </si>
  <si>
    <t>รถจักรยาน ยี่ห้อ LA รุ่น Smile คันที่ 30-19</t>
  </si>
  <si>
    <t>รถจักรยาน ยี่ห้อ LA รุ่น Smile คันที่ 30-20</t>
  </si>
  <si>
    <t>รถจักรยาน ยี่ห้อ LA รุ่น Smile คันที่ 30-21</t>
  </si>
  <si>
    <t>รถจักรยาน ยี่ห้อ LA รุ่น Smile คันที่ 30-22</t>
  </si>
  <si>
    <t>รถจักรยาน ยี่ห้อ LA รุ่น Smile คันที่ 30-23</t>
  </si>
  <si>
    <t>รถจักรยาน ยี่ห้อ LA รุ่น Smile คันที่ 30-24</t>
  </si>
  <si>
    <t>รถจักรยาน ยี่ห้อ LA รุ่น Smile คันที่ 30-25</t>
  </si>
  <si>
    <t>รถจักรยาน ยี่ห้อ LA รุ่น Smile คันที่ 30-26</t>
  </si>
  <si>
    <t>รถจักรยาน ยี่ห้อ LA รุ่น Smile คันที่ 30-27</t>
  </si>
  <si>
    <t>รถจักรยาน ยี่ห้อ LA รุ่น Smile คันที่ 30-28</t>
  </si>
  <si>
    <t>รถจักรยาน ยี่ห้อ LA รุ่น Smile คันที่ 30-29</t>
  </si>
  <si>
    <t>รถจักรยาน ยี่ห้อ LA รุ่น Smile คันที่ 30-30</t>
  </si>
  <si>
    <t>ตู้เหล็กเก็บเอกสาร 2 บานเปิด work ตู้ที่ 2-1</t>
  </si>
  <si>
    <t>ตู้เหล็กเก็บเอกสาร 2 บานเปิด work ตู้ที่ 2-2</t>
  </si>
  <si>
    <t>6/2564</t>
  </si>
  <si>
    <t>5/2564</t>
  </si>
  <si>
    <t>2/2564</t>
  </si>
  <si>
    <t>4/2564</t>
  </si>
  <si>
    <t>3/2564</t>
  </si>
  <si>
    <t>9/2564</t>
  </si>
  <si>
    <t>25/2559</t>
  </si>
  <si>
    <t>1/2564</t>
  </si>
  <si>
    <t>11/2564</t>
  </si>
  <si>
    <t>-</t>
  </si>
  <si>
    <t>โรงจอดรถอาคารเรียนรวมคณะบริหารธุรกิจ</t>
  </si>
  <si>
    <t>F023/955</t>
  </si>
  <si>
    <t>001/64</t>
  </si>
  <si>
    <t>บัญชีใบสำคัญรองจ่าย รหัสบัญชีแยกประเภท 1106010112</t>
  </si>
  <si>
    <t>นายถาวร  อินทโร</t>
  </si>
  <si>
    <t>นางสาวณภัทร  ปัญญาวงค์</t>
  </si>
  <si>
    <t>นางสาวจินดา  เชื้อเมืองพาน</t>
  </si>
  <si>
    <t>นางสาววิไลวรรณ  ไชยพรหม</t>
  </si>
  <si>
    <t>นางสาวคนึงนาฏ  เหมือนสิงห์</t>
  </si>
  <si>
    <t>นายสุริยงค์  ประชาเขียว</t>
  </si>
  <si>
    <t>ร้านป้ายไอเดีย</t>
  </si>
  <si>
    <t>ห้างหุ้นส่วนสามัญ พีเทรดดิ้ง</t>
  </si>
  <si>
    <t>แอดเวอร์ไทซิ่งมีเดีย</t>
  </si>
  <si>
    <t>นายหริพล  ธรรมนารักษ์</t>
  </si>
  <si>
    <t>522-0-54296-6</t>
  </si>
  <si>
    <t>สำหรับรอบ 1 ปี ระหว่างวันที่ 1 ตุลาคม 2563 -  30 กันยายน 2564</t>
  </si>
  <si>
    <t>ประจำเดือน กันยายน 2564</t>
  </si>
  <si>
    <t>หมายเหตุ แสดงเฉพาะรายการยอดคงเหลือบัญชีลูกหนี้เงินยืม-นอกงบประมาณฝากธนาคารพาณิชย์ (1102010108) ในงบทดลอง ณ วันที่ 30 กันยายน 2564</t>
  </si>
  <si>
    <t>นางกนกอร จิตรจำนงค์</t>
  </si>
  <si>
    <t>น.ส.อัจฉราภรณ์ ชัยนันทนาพร</t>
  </si>
  <si>
    <t>นายณรงค์ เมตไตรพันธ์</t>
  </si>
  <si>
    <t>054/64</t>
  </si>
  <si>
    <t>193/64</t>
  </si>
  <si>
    <t>400/64</t>
  </si>
  <si>
    <t>389/64</t>
  </si>
  <si>
    <t>230/64</t>
  </si>
  <si>
    <t>ณ 30 กันยายน 2564</t>
  </si>
  <si>
    <t>02-1000565</t>
  </si>
  <si>
    <t>02-1000572</t>
  </si>
  <si>
    <t>03-2000817</t>
  </si>
  <si>
    <t>ค่าวัสดุ</t>
  </si>
  <si>
    <t>ค่าใช้จ่ายฝึกอบรม-บุคคลภายนอก</t>
  </si>
  <si>
    <t>ค่าสอนเกินภาระงาน 1/63</t>
  </si>
  <si>
    <t>KY</t>
  </si>
  <si>
    <t>29 มี.ค.64</t>
  </si>
  <si>
    <t>4 มิ.ย.64</t>
  </si>
  <si>
    <t>25 มี.ค.64</t>
  </si>
  <si>
    <t>5 ก.พ.64</t>
  </si>
  <si>
    <t>21 ก.ย.64</t>
  </si>
  <si>
    <t>30 ก.ย.64</t>
  </si>
  <si>
    <t>19 ม.ค.64</t>
  </si>
  <si>
    <t>19 ก.พ.64</t>
  </si>
  <si>
    <t>12 พ.ค.64</t>
  </si>
  <si>
    <t>4 ส.ค.64</t>
  </si>
  <si>
    <t>27 ก.ย.64</t>
  </si>
  <si>
    <t>20 ม.ค.64</t>
  </si>
  <si>
    <t>10 ก.ย.64</t>
  </si>
  <si>
    <t>15 ก.พ.64</t>
  </si>
  <si>
    <t>1 เม.ย.64</t>
  </si>
  <si>
    <t>12 ม.ค.64</t>
  </si>
  <si>
    <t>8 ก.ย.64</t>
  </si>
  <si>
    <t>27 ม.ค.64</t>
  </si>
  <si>
    <t>3 มี.ค.64</t>
  </si>
  <si>
    <t>11 มี.ค.64</t>
  </si>
  <si>
    <t>20 พ.ค.64</t>
  </si>
  <si>
    <t>ผศ.อนนท์  นำอิน</t>
  </si>
  <si>
    <t>นางมะลิวัลย์  อยู่อินทร์</t>
  </si>
  <si>
    <t>นางสาวอรสา  ธรรมสรางกูร</t>
  </si>
  <si>
    <t>นางสาวสายสมร  ติ๊บมา</t>
  </si>
  <si>
    <t>นางกนกทิพย์  อโนราช</t>
  </si>
  <si>
    <t>นายสุบิน ใจทา</t>
  </si>
  <si>
    <t>บริษัท  วิทวัสการค้า จำกัด</t>
  </si>
  <si>
    <t>บริษัท  กิตติอีเล็กทรอนิกส์ จำกัด</t>
  </si>
  <si>
    <t>ร้านหมูน้อยเซนเตอร์</t>
  </si>
  <si>
    <t>หมายเหตุ แสดงเฉพาะรายการยอดคงเหลือบัญชีใบสำคัญรองจ่าย (1106010112) ในงบทดลอง ณ วันที่ 30 กันยายน 2564</t>
  </si>
  <si>
    <t>ทจ.105/64</t>
  </si>
  <si>
    <t>งย.041/64</t>
  </si>
  <si>
    <t>งย.052.1/64</t>
  </si>
  <si>
    <t>งย.036/64</t>
  </si>
  <si>
    <t>งย.021.1/64</t>
  </si>
  <si>
    <t>งย.135/64</t>
  </si>
  <si>
    <t>งย.060.1/64</t>
  </si>
  <si>
    <t>งย.040/64</t>
  </si>
  <si>
    <t>ทจ.106/64</t>
  </si>
  <si>
    <t>งย.037/64</t>
  </si>
  <si>
    <t>งย.038/64</t>
  </si>
  <si>
    <t>ทจ.009/64</t>
  </si>
  <si>
    <t>ทจ.013/64</t>
  </si>
  <si>
    <t>ทจ.055/64</t>
  </si>
  <si>
    <t>ทจ.095/64</t>
  </si>
  <si>
    <t>ทจ.104/64</t>
  </si>
  <si>
    <t>งย.021/64</t>
  </si>
  <si>
    <t>ทจ.0124/64</t>
  </si>
  <si>
    <t>ทจ.012/64</t>
  </si>
  <si>
    <t>งย.044/64</t>
  </si>
  <si>
    <t>งย.016/64</t>
  </si>
  <si>
    <t>งย.119/64</t>
  </si>
  <si>
    <t>งย.019/64</t>
  </si>
  <si>
    <t>งย.028/64</t>
  </si>
  <si>
    <t>งย.039/64</t>
  </si>
  <si>
    <t>ทจ.030/64</t>
  </si>
  <si>
    <t>ทจ.017/64</t>
  </si>
  <si>
    <t>ทจ.018/64</t>
  </si>
  <si>
    <t>ทจ.024/64</t>
  </si>
  <si>
    <t>ทจ.025/64</t>
  </si>
  <si>
    <t>ทจ.026/64</t>
  </si>
  <si>
    <t>ทจ.071/64</t>
  </si>
  <si>
    <t>หมายเหตุ แสดงเฉพาะรายการยอดคงเหลือบัญชีเจ้าหนี้การค้า-บุคคลภายนอก (2101010102) ในงบทดลอง ณ วันที่ 30 กันยายน 2564</t>
  </si>
  <si>
    <t>27.09.2021</t>
  </si>
  <si>
    <t>KC</t>
  </si>
  <si>
    <t>P641000529</t>
  </si>
  <si>
    <t>ขอเบิกเงินในงบ-เพื่อจ่ายให้แก่บุคคลภายนอก</t>
  </si>
  <si>
    <t>ค่าใช้จ่ายตามมาตรการของรัฐ</t>
  </si>
  <si>
    <t>P641000553</t>
  </si>
  <si>
    <t>P641000545</t>
  </si>
  <si>
    <t>P641000533</t>
  </si>
  <si>
    <t>29.09.2021</t>
  </si>
  <si>
    <t>KH</t>
  </si>
  <si>
    <t>ขอเบิกเงินนอกงบ-จ่ายตรง-ไม่ผ่าน P/O</t>
  </si>
  <si>
    <t>ค่าจ้างเหมาบริการ</t>
  </si>
  <si>
    <t>P642000812</t>
  </si>
  <si>
    <t>ค่าซ่อมแซมและบำรุงรักษา</t>
  </si>
  <si>
    <t>P642000814</t>
  </si>
  <si>
    <t>P642000813</t>
  </si>
  <si>
    <t>KA</t>
  </si>
  <si>
    <t>P641000567</t>
  </si>
  <si>
    <t>P641000568</t>
  </si>
  <si>
    <t>P641000566</t>
  </si>
  <si>
    <t>P642000811</t>
  </si>
  <si>
    <t>P641000564</t>
  </si>
  <si>
    <t>KG</t>
  </si>
  <si>
    <t>ขอเบิกเงินนอกงบ-จ่ายตรง-ผ่าน P/O</t>
  </si>
  <si>
    <t>P642000810</t>
  </si>
  <si>
    <t>KI</t>
  </si>
  <si>
    <t>ขอเบิกเงินนอกงบ-ไม่ผ่าน PO</t>
  </si>
  <si>
    <t>P642000806</t>
  </si>
  <si>
    <t>P642000804</t>
  </si>
  <si>
    <t>P641000560</t>
  </si>
  <si>
    <t>ขอเบิกเงินนอกงบ-ผ่านใบสั่งซื้อสั้งจ้าง</t>
  </si>
  <si>
    <t>P642000793</t>
  </si>
  <si>
    <t>30.09.2021</t>
  </si>
  <si>
    <t>P642000818</t>
  </si>
  <si>
    <t>P642000816</t>
  </si>
  <si>
    <t>P641000572</t>
  </si>
  <si>
    <t>P641000569</t>
  </si>
  <si>
    <t>P641000570</t>
  </si>
  <si>
    <t>P641000571</t>
  </si>
  <si>
    <t>P642000815</t>
  </si>
  <si>
    <t>KR</t>
  </si>
  <si>
    <t>ขอเบิกเงินกู้</t>
  </si>
  <si>
    <t>P641000573</t>
  </si>
  <si>
    <t>หมายเหตุ แสดงเฉพาะรายการยอดคงเหลือบัญชีใบสำคัญค้างจ่าย (2102040102) ในงบทดลอง ณ วันที่ 30 กันยายน 2564</t>
  </si>
  <si>
    <t>KL</t>
  </si>
  <si>
    <t>ใบสำคัญตั้งเบิก</t>
  </si>
  <si>
    <t>P641000565</t>
  </si>
  <si>
    <t>ค่าใช้จ่ายฝึกอบรม-ในประเทศ</t>
  </si>
  <si>
    <t>P642000808</t>
  </si>
  <si>
    <t>P642000787</t>
  </si>
  <si>
    <t>ค่าตอบแทนการปฏิบัติงาน</t>
  </si>
  <si>
    <t>P642000786</t>
  </si>
  <si>
    <t>P642000795</t>
  </si>
  <si>
    <t>P642000801</t>
  </si>
  <si>
    <t>P642000817</t>
  </si>
  <si>
    <t>บัญชีใบสำคัญค้างจ่าย รหัสบัญชีแยกประเภท 2101020199</t>
  </si>
  <si>
    <t>หมายเหตุ แสดงเฉพาะรายการยอดคงเหลือบัญชีใบสำคัญค้างจ่าย (2101020199) ในงบทดลอง ณ วันที่ 30 กันยายน 2564</t>
  </si>
  <si>
    <t>คืนเงินค่าเทอมนักศึกษา</t>
  </si>
  <si>
    <t>เงินรับฝากค่าสมัครสอบ มทร.ล้านนา เชียงราย</t>
  </si>
  <si>
    <t>รายได้บริการวิชาการ</t>
  </si>
  <si>
    <t>เงินรับฝากค่าลงทะเบียน มทร.ล้านนา เชียงราย</t>
  </si>
  <si>
    <t>ออมทรัพย์</t>
  </si>
  <si>
    <t>เงินรับฝากเงินกองทุนให้กู้ยืมเพื่อการศึกษา 808-0</t>
  </si>
  <si>
    <t>เงินรับฝากเงินกองทุนให้กู้ยืมเพื่อการศึกษา 101-7</t>
  </si>
  <si>
    <t>เงินรับฝากบริหารกองทุนให้กู้ยืมเพื่อการศึกษา 565-7</t>
  </si>
  <si>
    <t>เงินรับฝากบริหารกองทุนให้กู้ยืมเพื่อการศึกษา 357-0</t>
  </si>
  <si>
    <t>เงินรับฝากโครงการวิจัยเงินงบประมาณ 498-0</t>
  </si>
  <si>
    <t>เงินรับฝากโครงการวิจัยเงินนอกงบประมาณ 256-2</t>
  </si>
  <si>
    <t>เงินรับฝากโครงการประชาสัมพันธ์คลินิกเทคโนโลยี</t>
  </si>
  <si>
    <t>เงินรับฝากค่าไฟฟ้า</t>
  </si>
  <si>
    <t>เงินรับฝากค่าไฟฟ้าบ้านพักข้าราชการ</t>
  </si>
  <si>
    <t>เงินบริจาคเพื่อสนับสนุนทุนการศึกษา</t>
  </si>
  <si>
    <t>เงินค่าสาธารณูปโภคโครงการพิเศษ</t>
  </si>
  <si>
    <t>ค่าสนับสนุนโครงการจัดการลุ่มน้ำแบบผสมผสาน</t>
  </si>
  <si>
    <t>ทุนการศึกษาที่เรียนดีแต่ขาดทุนทรัพย์</t>
  </si>
  <si>
    <t>โครงการ Tech Startup Club</t>
  </si>
  <si>
    <t>โครงการอิเล็กทรอนิกส์</t>
  </si>
  <si>
    <t>12/2564</t>
  </si>
  <si>
    <t>บจก.ไทยจิตรเกษม</t>
  </si>
  <si>
    <t>13/2564</t>
  </si>
  <si>
    <t>บริษัท ทีดีเอส เทคโนโลยี</t>
  </si>
  <si>
    <t>24/2563</t>
  </si>
  <si>
    <t>26/2563</t>
  </si>
  <si>
    <t>บจก.นอร์ท อินสทรูเมนท์</t>
  </si>
  <si>
    <t>21/2560</t>
  </si>
  <si>
    <t>หจก.ทูเก็ตเตอร์ เทรดดิ้ง แอนด์ ซัพพลาย</t>
  </si>
  <si>
    <t>นางสมศรี  ตานนท์</t>
  </si>
  <si>
    <t>นางอารีรัตน์  สุริยะ</t>
  </si>
  <si>
    <t>นางสาวรุ่ง  อินทนันชัย</t>
  </si>
  <si>
    <t>H010/0750</t>
  </si>
  <si>
    <t>H011/0023</t>
  </si>
  <si>
    <t>F030/0147</t>
  </si>
  <si>
    <t>F014/0848</t>
  </si>
  <si>
    <t>F030/0149</t>
  </si>
  <si>
    <t>H015/0189</t>
  </si>
  <si>
    <t>H015/0251</t>
  </si>
  <si>
    <t>F022/0726</t>
  </si>
  <si>
    <t>ค้ำประกันของเสียหาย</t>
  </si>
  <si>
    <t>หมายเหตุ แสดงเฉพาะรายการยอดคงเหลือบัญชีลูกหนี้เงินยืม-นอกงบประมาณ (1102010102) ในงบทดลอง ณ วันที่ 30 กันยายน 2564</t>
  </si>
  <si>
    <t>หมายเหตุ แสดงเฉพาะรายการยอดคงเหลือบัญชีเจ้าหนี้อื่น-หน่วยงานรัฐ (2101020198) ในงบทดลอง ณ วันที่ 30 กันยายน 2564</t>
  </si>
  <si>
    <t>บัญชีรายได้ค้างรับ-ภายนอก รหัสบัญชีแยกประเภท 1102050107</t>
  </si>
  <si>
    <t>สรุปรายงานผลการตรวจสอบวัสดุ</t>
  </si>
  <si>
    <t>บัญชีวัสดุคงคลัง รหัสบัญชีแยกประเภท 1105010105</t>
  </si>
  <si>
    <t>รหัสหน่วยงาน  :  มหาวิทยาลัยเทคโนโลยีราชมงคลล้านนา เชียงราย</t>
  </si>
  <si>
    <t>หน่วยเบิกจ่าย :  2305900004  เขตพื้นที่เชียงราย</t>
  </si>
  <si>
    <t>วันที่รายงาน  :  30  กันยายน 2564</t>
  </si>
  <si>
    <t>หมวดพัสดุ</t>
  </si>
  <si>
    <t>มูลค่า</t>
  </si>
  <si>
    <t>ยอดคงเหลือวัสดุคงคลังในระบบ GFMIS (1)</t>
  </si>
  <si>
    <t>รายการผลการตรวจนับวัสดุคงคลัง ประจำปีงบประมาณ พ.ศ. 2564</t>
  </si>
  <si>
    <t>ผลต่าง (1) - (2)</t>
  </si>
  <si>
    <t>กระดาษA4 Double A</t>
  </si>
  <si>
    <t>กระดาษการ์ดสี A4 180 g คละสี (50 แผ่น 125/แพ็ค)</t>
  </si>
  <si>
    <t>กระดาษถ่ายเอกสารสี A4 80 g คละสี (500 แผ่น 139/แพ็ค)</t>
  </si>
  <si>
    <t>กระดาษการ์ดสี A4 120 g คละสี (500 แผ่น/แพ็ค)</t>
  </si>
  <si>
    <t>สติ๊กเกอร์ใสแบบแผ่น A4 50 แผ่น</t>
  </si>
  <si>
    <t>กระดาษบรู๊ฟ</t>
  </si>
  <si>
    <t>กระดาษชาร์ท</t>
  </si>
  <si>
    <t>กาวน้ำ ORCA ขวดเบียร์</t>
  </si>
  <si>
    <t>เครื่องคิดเลข DJ2400</t>
  </si>
  <si>
    <t>เครื่องคิดเลข DT121</t>
  </si>
  <si>
    <t>ซองขาวครุฑ</t>
  </si>
  <si>
    <t>ดินสอ HB</t>
  </si>
  <si>
    <t>ดินสอ รอตติ้ง</t>
  </si>
  <si>
    <t>ถ่าน Panasonic 9 v</t>
  </si>
  <si>
    <t>ถ่าน Panasonic - 1.5 v / กลม</t>
  </si>
  <si>
    <t>ถ่านไฟฉาย - AA/ Panasonic (4 ก้อน / แพ็ค) 72./1แพ็ค</t>
  </si>
  <si>
    <t>ถ่านไฟฉาย - AAA/ Panasonic (2 ก้อน / แพ็ค) 36./1แพ็ค</t>
  </si>
  <si>
    <t>เทปผ้า 1 นิ้ว คละสี</t>
  </si>
  <si>
    <t>กาวน้ำหลอด 30 ซีซี</t>
  </si>
  <si>
    <t>กระดาษกาวโน๊ต 2*3</t>
  </si>
  <si>
    <t>กระดาษกาวโน๊ต 1.5*2</t>
  </si>
  <si>
    <t>กาว UHU</t>
  </si>
  <si>
    <t>ปากกาลูกลื่น Quantum - สีดำ 0.5 mm</t>
  </si>
  <si>
    <t>ปากกาลูกลื่น Quantum - น้ำเงิน 0.5 mm</t>
  </si>
  <si>
    <t>ปากกาหมึกเจล</t>
  </si>
  <si>
    <t>ปากกาไวท์บอร์ด PILOT - กลม/ดำ</t>
  </si>
  <si>
    <t>ยางลบดินสอ Staeltler</t>
  </si>
  <si>
    <t>ลวดเย็บกระดาษ 1220 FA-H ZHD-125/24</t>
  </si>
  <si>
    <t>ลวดเย็บกระดาษ Max NO.35</t>
  </si>
  <si>
    <t>ลวดเย็บกระดาษ ตราม้า NO.00</t>
  </si>
  <si>
    <t>ลวดเย็บกระดาษ ตราม้า NO.1</t>
  </si>
  <si>
    <t>ลวดเย็บ ตราม้า NO.10</t>
  </si>
  <si>
    <t>ลิควิดเปเปอร์</t>
  </si>
  <si>
    <t xml:space="preserve">สมุดบัญชี 100 g 5/100 </t>
  </si>
  <si>
    <t>สมุดปกมุมมัน 9/80</t>
  </si>
  <si>
    <t>หมึกเติมแท่นประทับตรา - สีแดง</t>
  </si>
  <si>
    <t>ที่เย็บกระดาษ no 88</t>
  </si>
  <si>
    <t>แทนตัดเทปใส่</t>
  </si>
  <si>
    <t>สติ๊กเกอร์ใสใหญ่</t>
  </si>
  <si>
    <t>กระดาษคาร์บอนนง.สำหรับเขียน 176.-/1กล่อง/50100</t>
  </si>
  <si>
    <t>เทปกาวสองหน้าบาง</t>
  </si>
  <si>
    <t>ริบบิ้น</t>
  </si>
  <si>
    <t>หมึก  85</t>
  </si>
  <si>
    <t>หมึก  79</t>
  </si>
  <si>
    <t>หมึก  35</t>
  </si>
  <si>
    <t>หมึก  12</t>
  </si>
  <si>
    <t>หมึก Brather 2380</t>
  </si>
  <si>
    <t>หมึกเติม สีดำ</t>
  </si>
  <si>
    <t>หมึกเติม HP - C</t>
  </si>
  <si>
    <t>หมึกเติม HP - M</t>
  </si>
  <si>
    <t>หมึกเติม HP - Y</t>
  </si>
  <si>
    <t>แผ่นรองเมาท์</t>
  </si>
  <si>
    <t>ข้อมูลจากรายงานในระบบ GFMIS Terminal : คำสั่งงาน ZGL_R02 หรือ GFMIS Web onlin: รายงาน เรียกรายงานออนไลน์&gt;หมวดรายงาน ระบบสินทรัพย์ถาวร&gt;รายงานแสดงยอดวัสดุคงคลัง</t>
  </si>
  <si>
    <t>บันทึกข้อมูลจากรายงานผลการตรวจนับวัสดุคงคลังประจำปีงบประมาณพ.ศ. 2564 ประกอบกับทะเบียนคุมวัสดุหรือเอกสารหลักฐานอื่นที่แสดงราคาต่อหน่วยของวัสดุคงเหลือ ณ 30 กันยายน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</si>
</sst>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1070000]d/mm/yyyy;@"/>
  </numFmts>
  <fonts count="2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1"/>
      <color theme="1"/>
      <name val="TH SarabunPSK"/>
      <family val="2"/>
    </font>
    <font>
      <b/>
      <sz val="28"/>
      <name val="TH SarabunPSK"/>
      <family val="2"/>
    </font>
    <font>
      <b/>
      <sz val="26"/>
      <name val="TH SarabunPSK"/>
      <family val="2"/>
    </font>
    <font>
      <b/>
      <sz val="30"/>
      <name val="TH SarabunPSK"/>
      <family val="2"/>
    </font>
    <font>
      <sz val="8"/>
      <color theme="1"/>
      <name val="Calibri"/>
      <family val="2"/>
      <charset val="222"/>
      <scheme val="minor"/>
    </font>
    <font>
      <sz val="4"/>
      <color theme="1"/>
      <name val="Calibri"/>
      <family val="2"/>
      <charset val="222"/>
      <scheme val="minor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6"/>
      <color indexed="63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16" fillId="0" borderId="0"/>
    <xf numFmtId="0" fontId="16" fillId="0" borderId="0"/>
  </cellStyleXfs>
  <cellXfs count="277">
    <xf numFmtId="0" fontId="0" fillId="0" borderId="0" xfId="0"/>
    <xf numFmtId="0" fontId="6" fillId="0" borderId="0" xfId="0" applyFont="1"/>
    <xf numFmtId="43" fontId="6" fillId="0" borderId="0" xfId="1" applyFont="1"/>
    <xf numFmtId="0" fontId="5" fillId="0" borderId="0" xfId="0" applyFont="1" applyAlignment="1">
      <alignment horizontal="center"/>
    </xf>
    <xf numFmtId="0" fontId="6" fillId="0" borderId="0" xfId="3" applyFont="1"/>
    <xf numFmtId="0" fontId="5" fillId="0" borderId="0" xfId="3" applyFont="1"/>
    <xf numFmtId="0" fontId="6" fillId="0" borderId="0" xfId="0" applyFont="1" applyBorder="1"/>
    <xf numFmtId="0" fontId="5" fillId="0" borderId="0" xfId="0" applyFont="1" applyBorder="1"/>
    <xf numFmtId="43" fontId="5" fillId="0" borderId="0" xfId="1" applyFont="1" applyBorder="1"/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6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/>
    <xf numFmtId="43" fontId="6" fillId="0" borderId="2" xfId="0" applyNumberFormat="1" applyFont="1" applyBorder="1"/>
    <xf numFmtId="43" fontId="5" fillId="0" borderId="2" xfId="1" applyFont="1" applyBorder="1" applyAlignment="1">
      <alignment horizontal="center" vertical="center"/>
    </xf>
    <xf numFmtId="43" fontId="5" fillId="0" borderId="2" xfId="1" applyFont="1" applyBorder="1" applyAlignment="1">
      <alignment horizontal="center"/>
    </xf>
    <xf numFmtId="43" fontId="6" fillId="0" borderId="2" xfId="1" applyFont="1" applyBorder="1"/>
    <xf numFmtId="43" fontId="5" fillId="0" borderId="2" xfId="1" applyFont="1" applyBorder="1"/>
    <xf numFmtId="0" fontId="5" fillId="0" borderId="0" xfId="3" applyFont="1" applyAlignment="1"/>
    <xf numFmtId="0" fontId="6" fillId="0" borderId="0" xfId="3" applyFont="1" applyAlignment="1"/>
    <xf numFmtId="0" fontId="6" fillId="0" borderId="0" xfId="3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3" fontId="6" fillId="0" borderId="17" xfId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6" fillId="0" borderId="2" xfId="0" quotePrefix="1" applyFont="1" applyBorder="1"/>
    <xf numFmtId="43" fontId="6" fillId="0" borderId="6" xfId="1" applyFont="1" applyBorder="1"/>
    <xf numFmtId="164" fontId="6" fillId="0" borderId="6" xfId="0" applyNumberFormat="1" applyFont="1" applyBorder="1"/>
    <xf numFmtId="0" fontId="6" fillId="0" borderId="4" xfId="0" applyFont="1" applyBorder="1"/>
    <xf numFmtId="43" fontId="6" fillId="0" borderId="2" xfId="1" applyFont="1" applyBorder="1" applyAlignment="1">
      <alignment horizontal="center" vertical="center"/>
    </xf>
    <xf numFmtId="164" fontId="5" fillId="0" borderId="2" xfId="0" applyNumberFormat="1" applyFont="1" applyBorder="1"/>
    <xf numFmtId="43" fontId="5" fillId="0" borderId="2" xfId="0" applyNumberFormat="1" applyFont="1" applyBorder="1"/>
    <xf numFmtId="164" fontId="5" fillId="0" borderId="26" xfId="0" applyNumberFormat="1" applyFont="1" applyBorder="1" applyAlignment="1">
      <alignment horizontal="center" vertical="center"/>
    </xf>
    <xf numFmtId="43" fontId="6" fillId="0" borderId="27" xfId="1" applyFont="1" applyBorder="1" applyAlignment="1">
      <alignment horizontal="center" vertical="center"/>
    </xf>
    <xf numFmtId="164" fontId="5" fillId="0" borderId="25" xfId="0" applyNumberFormat="1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6" fillId="0" borderId="6" xfId="6" applyFont="1" applyBorder="1" applyAlignment="1">
      <alignment horizontal="center" vertical="center" wrapText="1"/>
    </xf>
    <xf numFmtId="164" fontId="6" fillId="0" borderId="6" xfId="6" applyFont="1" applyFill="1" applyBorder="1" applyAlignment="1">
      <alignment horizontal="center" vertical="center" wrapText="1"/>
    </xf>
    <xf numFmtId="164" fontId="6" fillId="0" borderId="2" xfId="6" applyFont="1" applyBorder="1"/>
    <xf numFmtId="0" fontId="6" fillId="0" borderId="2" xfId="0" applyFont="1" applyBorder="1" applyAlignment="1">
      <alignment horizontal="center" vertical="top"/>
    </xf>
    <xf numFmtId="164" fontId="6" fillId="0" borderId="2" xfId="0" applyNumberFormat="1" applyFont="1" applyBorder="1"/>
    <xf numFmtId="0" fontId="6" fillId="0" borderId="29" xfId="0" applyFont="1" applyBorder="1"/>
    <xf numFmtId="43" fontId="5" fillId="0" borderId="29" xfId="0" applyNumberFormat="1" applyFont="1" applyBorder="1"/>
    <xf numFmtId="0" fontId="5" fillId="0" borderId="29" xfId="0" applyFont="1" applyBorder="1"/>
    <xf numFmtId="0" fontId="6" fillId="0" borderId="0" xfId="7" applyFont="1"/>
    <xf numFmtId="0" fontId="6" fillId="0" borderId="0" xfId="7" applyFont="1" applyAlignment="1"/>
    <xf numFmtId="0" fontId="5" fillId="0" borderId="0" xfId="7" applyFont="1" applyAlignment="1"/>
    <xf numFmtId="0" fontId="5" fillId="0" borderId="2" xfId="8" applyFont="1" applyBorder="1" applyAlignment="1">
      <alignment horizontal="center"/>
    </xf>
    <xf numFmtId="0" fontId="6" fillId="0" borderId="2" xfId="8" applyFont="1" applyBorder="1" applyAlignment="1">
      <alignment horizontal="center" vertical="top"/>
    </xf>
    <xf numFmtId="0" fontId="6" fillId="0" borderId="2" xfId="8" applyFont="1" applyBorder="1" applyAlignment="1">
      <alignment horizontal="center"/>
    </xf>
    <xf numFmtId="43" fontId="6" fillId="0" borderId="6" xfId="9" applyFont="1" applyBorder="1"/>
    <xf numFmtId="164" fontId="6" fillId="0" borderId="6" xfId="8" applyNumberFormat="1" applyFont="1" applyBorder="1"/>
    <xf numFmtId="0" fontId="6" fillId="0" borderId="4" xfId="8" applyFont="1" applyBorder="1"/>
    <xf numFmtId="43" fontId="6" fillId="0" borderId="2" xfId="9" applyFont="1" applyBorder="1"/>
    <xf numFmtId="164" fontId="6" fillId="0" borderId="2" xfId="8" applyNumberFormat="1" applyFont="1" applyBorder="1"/>
    <xf numFmtId="164" fontId="5" fillId="0" borderId="29" xfId="8" applyNumberFormat="1" applyFont="1" applyBorder="1"/>
    <xf numFmtId="0" fontId="5" fillId="0" borderId="0" xfId="7" applyFont="1"/>
    <xf numFmtId="0" fontId="6" fillId="0" borderId="0" xfId="8" applyFont="1"/>
    <xf numFmtId="0" fontId="6" fillId="0" borderId="6" xfId="8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6" xfId="8" applyFont="1" applyBorder="1" applyAlignment="1">
      <alignment horizontal="left" vertical="center"/>
    </xf>
    <xf numFmtId="164" fontId="6" fillId="0" borderId="6" xfId="8" quotePrefix="1" applyNumberFormat="1" applyFont="1" applyBorder="1" applyAlignment="1">
      <alignment horizontal="center" vertical="center"/>
    </xf>
    <xf numFmtId="164" fontId="5" fillId="0" borderId="2" xfId="7" applyNumberFormat="1" applyFont="1" applyBorder="1"/>
    <xf numFmtId="0" fontId="6" fillId="0" borderId="2" xfId="8" quotePrefix="1" applyFont="1" applyBorder="1" applyAlignment="1">
      <alignment horizontal="center"/>
    </xf>
    <xf numFmtId="0" fontId="6" fillId="0" borderId="2" xfId="8" applyFont="1" applyBorder="1"/>
    <xf numFmtId="0" fontId="6" fillId="0" borderId="11" xfId="8" applyFont="1" applyBorder="1" applyAlignment="1">
      <alignment horizontal="center" vertical="center"/>
    </xf>
    <xf numFmtId="0" fontId="6" fillId="0" borderId="12" xfId="8" applyFont="1" applyBorder="1" applyAlignment="1">
      <alignment horizontal="center" vertical="center"/>
    </xf>
    <xf numFmtId="0" fontId="6" fillId="0" borderId="5" xfId="8" quotePrefix="1" applyFont="1" applyBorder="1" applyAlignment="1">
      <alignment horizontal="center"/>
    </xf>
    <xf numFmtId="0" fontId="6" fillId="0" borderId="5" xfId="8" applyFont="1" applyBorder="1"/>
    <xf numFmtId="0" fontId="6" fillId="0" borderId="13" xfId="8" applyFont="1" applyBorder="1" applyAlignment="1">
      <alignment horizontal="center" vertical="center"/>
    </xf>
    <xf numFmtId="0" fontId="6" fillId="0" borderId="4" xfId="8" applyFont="1" applyBorder="1" applyAlignment="1">
      <alignment horizontal="center"/>
    </xf>
    <xf numFmtId="0" fontId="6" fillId="0" borderId="3" xfId="8" applyFont="1" applyBorder="1"/>
    <xf numFmtId="164" fontId="5" fillId="0" borderId="2" xfId="8" applyNumberFormat="1" applyFont="1" applyBorder="1"/>
    <xf numFmtId="2" fontId="6" fillId="0" borderId="2" xfId="0" applyNumberFormat="1" applyFont="1" applyBorder="1"/>
    <xf numFmtId="43" fontId="5" fillId="0" borderId="1" xfId="0" applyNumberFormat="1" applyFont="1" applyBorder="1"/>
    <xf numFmtId="0" fontId="6" fillId="0" borderId="2" xfId="0" applyFont="1" applyBorder="1" applyAlignment="1">
      <alignment horizontal="center"/>
    </xf>
    <xf numFmtId="0" fontId="6" fillId="0" borderId="6" xfId="8" quotePrefix="1" applyFont="1" applyBorder="1" applyAlignment="1">
      <alignment horizontal="center" vertical="center"/>
    </xf>
    <xf numFmtId="43" fontId="6" fillId="0" borderId="6" xfId="1" applyFont="1" applyBorder="1" applyAlignment="1">
      <alignment vertical="center"/>
    </xf>
    <xf numFmtId="43" fontId="6" fillId="0" borderId="2" xfId="1" applyFont="1" applyFill="1" applyBorder="1"/>
    <xf numFmtId="43" fontId="6" fillId="0" borderId="6" xfId="1" quotePrefix="1" applyFont="1" applyBorder="1" applyAlignment="1">
      <alignment horizontal="center" vertical="center"/>
    </xf>
    <xf numFmtId="43" fontId="6" fillId="0" borderId="6" xfId="1" applyFont="1" applyBorder="1" applyAlignment="1">
      <alignment horizontal="center" vertical="center"/>
    </xf>
    <xf numFmtId="0" fontId="1" fillId="0" borderId="0" xfId="7"/>
    <xf numFmtId="0" fontId="1" fillId="0" borderId="0" xfId="7" applyAlignment="1">
      <alignment horizontal="center"/>
    </xf>
    <xf numFmtId="0" fontId="12" fillId="0" borderId="0" xfId="7" applyFont="1" applyAlignment="1"/>
    <xf numFmtId="14" fontId="13" fillId="0" borderId="0" xfId="7" applyNumberFormat="1" applyFont="1"/>
    <xf numFmtId="14" fontId="14" fillId="0" borderId="0" xfId="7" applyNumberFormat="1" applyFont="1" applyAlignment="1">
      <alignment horizontal="right"/>
    </xf>
    <xf numFmtId="43" fontId="5" fillId="0" borderId="28" xfId="0" applyNumberFormat="1" applyFont="1" applyBorder="1"/>
    <xf numFmtId="0" fontId="15" fillId="0" borderId="31" xfId="0" applyFont="1" applyFill="1" applyBorder="1"/>
    <xf numFmtId="0" fontId="15" fillId="0" borderId="30" xfId="10" applyFont="1" applyFill="1" applyBorder="1" applyAlignment="1">
      <alignment horizontal="left"/>
    </xf>
    <xf numFmtId="0" fontId="15" fillId="0" borderId="31" xfId="10" applyFont="1" applyFill="1" applyBorder="1" applyAlignment="1">
      <alignment horizontal="center"/>
    </xf>
    <xf numFmtId="43" fontId="15" fillId="0" borderId="31" xfId="1" applyFont="1" applyFill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15" fillId="0" borderId="31" xfId="10" applyFont="1" applyFill="1" applyBorder="1" applyAlignment="1"/>
    <xf numFmtId="0" fontId="15" fillId="0" borderId="3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43" fontId="15" fillId="0" borderId="31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43" fontId="6" fillId="0" borderId="6" xfId="1" applyFont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right" vertical="top"/>
    </xf>
    <xf numFmtId="49" fontId="18" fillId="0" borderId="2" xfId="0" applyNumberFormat="1" applyFont="1" applyBorder="1" applyAlignment="1">
      <alignment horizontal="left" vertical="center"/>
    </xf>
    <xf numFmtId="43" fontId="7" fillId="0" borderId="2" xfId="2" applyFont="1" applyFill="1" applyBorder="1" applyAlignment="1">
      <alignment horizontal="right" vertical="top" wrapText="1"/>
    </xf>
    <xf numFmtId="43" fontId="7" fillId="0" borderId="2" xfId="2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49" fontId="18" fillId="0" borderId="2" xfId="0" applyNumberFormat="1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5" fillId="0" borderId="2" xfId="10" applyFont="1" applyFill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43" fontId="6" fillId="0" borderId="6" xfId="1" applyFont="1" applyBorder="1" applyAlignment="1">
      <alignment horizontal="center" wrapText="1"/>
    </xf>
    <xf numFmtId="1" fontId="6" fillId="0" borderId="6" xfId="1" applyNumberFormat="1" applyFont="1" applyBorder="1" applyAlignment="1">
      <alignment horizontal="center" vertical="center"/>
    </xf>
    <xf numFmtId="43" fontId="6" fillId="0" borderId="6" xfId="1" applyFont="1" applyBorder="1" applyAlignment="1">
      <alignment horizontal="left" vertical="center"/>
    </xf>
    <xf numFmtId="0" fontId="15" fillId="0" borderId="2" xfId="10" applyFont="1" applyFill="1" applyBorder="1" applyAlignment="1">
      <alignment horizontal="left"/>
    </xf>
    <xf numFmtId="15" fontId="6" fillId="0" borderId="2" xfId="1" applyNumberFormat="1" applyFont="1" applyBorder="1" applyAlignment="1">
      <alignment horizontal="center"/>
    </xf>
    <xf numFmtId="15" fontId="6" fillId="0" borderId="2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0" xfId="0" applyNumberFormat="1" applyFont="1"/>
    <xf numFmtId="43" fontId="7" fillId="0" borderId="2" xfId="1" applyFont="1" applyFill="1" applyBorder="1" applyAlignment="1">
      <alignment horizontal="left" vertical="top"/>
    </xf>
    <xf numFmtId="43" fontId="7" fillId="0" borderId="2" xfId="1" applyFont="1" applyBorder="1" applyAlignment="1">
      <alignment horizontal="left" vertical="top"/>
    </xf>
    <xf numFmtId="49" fontId="6" fillId="0" borderId="2" xfId="0" applyNumberFormat="1" applyFont="1" applyFill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2" xfId="0" applyFont="1" applyFill="1" applyBorder="1"/>
    <xf numFmtId="43" fontId="9" fillId="0" borderId="0" xfId="1" applyFont="1"/>
    <xf numFmtId="43" fontId="9" fillId="0" borderId="0" xfId="0" applyNumberFormat="1" applyFont="1"/>
    <xf numFmtId="43" fontId="6" fillId="0" borderId="0" xfId="0" applyNumberFormat="1" applyFont="1"/>
    <xf numFmtId="43" fontId="7" fillId="0" borderId="2" xfId="1" applyNumberFormat="1" applyFont="1" applyBorder="1" applyAlignment="1">
      <alignment horizontal="left" vertical="top"/>
    </xf>
    <xf numFmtId="2" fontId="6" fillId="0" borderId="0" xfId="0" applyNumberFormat="1" applyFont="1"/>
    <xf numFmtId="43" fontId="8" fillId="0" borderId="2" xfId="1" applyFont="1" applyBorder="1"/>
    <xf numFmtId="0" fontId="5" fillId="0" borderId="2" xfId="8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15" fontId="6" fillId="0" borderId="6" xfId="0" applyNumberFormat="1" applyFont="1" applyBorder="1" applyAlignment="1">
      <alignment horizontal="center" vertical="center"/>
    </xf>
    <xf numFmtId="0" fontId="5" fillId="0" borderId="2" xfId="8" applyFont="1" applyBorder="1" applyAlignment="1">
      <alignment horizontal="center"/>
    </xf>
    <xf numFmtId="43" fontId="5" fillId="0" borderId="22" xfId="1" applyFont="1" applyBorder="1" applyAlignment="1">
      <alignment horizontal="center" vertical="center"/>
    </xf>
    <xf numFmtId="0" fontId="6" fillId="0" borderId="27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5" fontId="6" fillId="0" borderId="6" xfId="1" applyNumberFormat="1" applyFont="1" applyBorder="1" applyAlignment="1">
      <alignment horizontal="center" vertical="center"/>
    </xf>
    <xf numFmtId="15" fontId="6" fillId="0" borderId="2" xfId="0" applyNumberFormat="1" applyFont="1" applyBorder="1" applyAlignment="1">
      <alignment horizontal="center" vertical="top"/>
    </xf>
    <xf numFmtId="49" fontId="6" fillId="0" borderId="3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left"/>
    </xf>
    <xf numFmtId="43" fontId="6" fillId="0" borderId="27" xfId="1" applyFont="1" applyFill="1" applyBorder="1"/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164" fontId="6" fillId="0" borderId="6" xfId="0" quotePrefix="1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164" fontId="6" fillId="0" borderId="7" xfId="0" applyNumberFormat="1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 vertical="top"/>
    </xf>
    <xf numFmtId="43" fontId="6" fillId="0" borderId="31" xfId="1" applyFont="1" applyBorder="1"/>
    <xf numFmtId="43" fontId="6" fillId="0" borderId="7" xfId="1" applyFont="1" applyBorder="1"/>
    <xf numFmtId="0" fontId="6" fillId="0" borderId="8" xfId="0" applyFont="1" applyBorder="1" applyAlignment="1">
      <alignment horizontal="center" vertical="top"/>
    </xf>
    <xf numFmtId="0" fontId="6" fillId="0" borderId="7" xfId="0" applyFont="1" applyBorder="1"/>
    <xf numFmtId="0" fontId="6" fillId="0" borderId="10" xfId="0" applyFont="1" applyBorder="1" applyAlignment="1">
      <alignment horizontal="center"/>
    </xf>
    <xf numFmtId="43" fontId="6" fillId="0" borderId="8" xfId="1" applyFont="1" applyFill="1" applyBorder="1"/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43" fontId="6" fillId="0" borderId="6" xfId="1" applyFont="1" applyFill="1" applyBorder="1"/>
    <xf numFmtId="0" fontId="6" fillId="0" borderId="6" xfId="0" applyFont="1" applyFill="1" applyBorder="1" applyAlignment="1">
      <alignment horizontal="left" vertical="center"/>
    </xf>
    <xf numFmtId="0" fontId="6" fillId="0" borderId="31" xfId="0" applyFont="1" applyBorder="1"/>
    <xf numFmtId="4" fontId="6" fillId="0" borderId="31" xfId="0" applyNumberFormat="1" applyFont="1" applyBorder="1" applyAlignment="1">
      <alignment horizontal="right" vertical="center" wrapText="1"/>
    </xf>
    <xf numFmtId="0" fontId="6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43" fontId="6" fillId="0" borderId="2" xfId="1" applyFont="1" applyBorder="1" applyAlignment="1"/>
    <xf numFmtId="4" fontId="6" fillId="0" borderId="2" xfId="0" applyNumberFormat="1" applyFont="1" applyBorder="1" applyAlignment="1">
      <alignment vertical="center" wrapText="1"/>
    </xf>
    <xf numFmtId="15" fontId="6" fillId="0" borderId="31" xfId="1" applyNumberFormat="1" applyFont="1" applyFill="1" applyBorder="1" applyAlignment="1">
      <alignment horizontal="center"/>
    </xf>
    <xf numFmtId="49" fontId="6" fillId="0" borderId="31" xfId="1" applyNumberFormat="1" applyFont="1" applyBorder="1" applyAlignment="1">
      <alignment horizontal="center"/>
    </xf>
    <xf numFmtId="0" fontId="6" fillId="0" borderId="31" xfId="0" applyFont="1" applyFill="1" applyBorder="1"/>
    <xf numFmtId="43" fontId="7" fillId="0" borderId="31" xfId="2" applyFont="1" applyFill="1" applyBorder="1" applyAlignment="1">
      <alignment horizontal="center"/>
    </xf>
    <xf numFmtId="15" fontId="6" fillId="0" borderId="0" xfId="0" applyNumberFormat="1" applyFont="1" applyFill="1" applyBorder="1"/>
    <xf numFmtId="43" fontId="7" fillId="0" borderId="6" xfId="2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15" fontId="6" fillId="0" borderId="6" xfId="1" applyNumberFormat="1" applyFont="1" applyFill="1" applyBorder="1" applyAlignment="1">
      <alignment horizontal="center"/>
    </xf>
    <xf numFmtId="15" fontId="6" fillId="0" borderId="31" xfId="1" applyNumberFormat="1" applyFont="1" applyBorder="1" applyAlignment="1">
      <alignment horizontal="center"/>
    </xf>
    <xf numFmtId="43" fontId="7" fillId="0" borderId="31" xfId="1" applyFont="1" applyFill="1" applyBorder="1" applyAlignment="1">
      <alignment horizontal="center"/>
    </xf>
    <xf numFmtId="43" fontId="7" fillId="0" borderId="31" xfId="1" applyFont="1" applyFill="1" applyBorder="1" applyAlignment="1">
      <alignment horizontal="center" vertical="center"/>
    </xf>
    <xf numFmtId="43" fontId="6" fillId="0" borderId="31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43" fontId="6" fillId="0" borderId="3" xfId="0" applyNumberFormat="1" applyFont="1" applyBorder="1"/>
    <xf numFmtId="0" fontId="6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0" xfId="7" applyFont="1" applyAlignment="1">
      <alignment horizontal="center" vertical="center"/>
    </xf>
    <xf numFmtId="0" fontId="11" fillId="0" borderId="0" xfId="7" applyFont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0" fontId="7" fillId="0" borderId="20" xfId="0" applyFont="1" applyFill="1" applyBorder="1"/>
    <xf numFmtId="0" fontId="7" fillId="0" borderId="25" xfId="0" applyFont="1" applyFill="1" applyBorder="1"/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0" xfId="8" applyFont="1" applyBorder="1" applyAlignment="1">
      <alignment horizontal="center" vertical="top" wrapText="1"/>
    </xf>
    <xf numFmtId="0" fontId="5" fillId="0" borderId="0" xfId="8" applyFont="1" applyBorder="1" applyAlignment="1">
      <alignment horizontal="center" vertical="top" wrapText="1"/>
    </xf>
    <xf numFmtId="0" fontId="5" fillId="0" borderId="27" xfId="8" applyFont="1" applyBorder="1" applyAlignment="1">
      <alignment horizontal="center" vertical="top" wrapText="1"/>
    </xf>
    <xf numFmtId="0" fontId="5" fillId="0" borderId="11" xfId="8" applyFont="1" applyBorder="1" applyAlignment="1">
      <alignment horizontal="center" vertical="top" wrapText="1"/>
    </xf>
    <xf numFmtId="0" fontId="5" fillId="0" borderId="12" xfId="8" applyFont="1" applyBorder="1" applyAlignment="1">
      <alignment horizontal="center" vertical="top" wrapText="1"/>
    </xf>
    <xf numFmtId="0" fontId="5" fillId="0" borderId="13" xfId="8" applyFont="1" applyBorder="1" applyAlignment="1">
      <alignment horizontal="center" vertical="top" wrapText="1"/>
    </xf>
    <xf numFmtId="43" fontId="5" fillId="0" borderId="30" xfId="9" applyFont="1" applyBorder="1" applyAlignment="1">
      <alignment horizontal="center" vertical="center"/>
    </xf>
    <xf numFmtId="43" fontId="5" fillId="0" borderId="0" xfId="9" applyFont="1" applyBorder="1" applyAlignment="1">
      <alignment horizontal="center" vertical="center"/>
    </xf>
    <xf numFmtId="43" fontId="5" fillId="0" borderId="27" xfId="9" applyFont="1" applyBorder="1" applyAlignment="1">
      <alignment horizontal="center" vertical="center"/>
    </xf>
    <xf numFmtId="43" fontId="5" fillId="0" borderId="11" xfId="9" applyFont="1" applyBorder="1" applyAlignment="1">
      <alignment horizontal="center" vertical="center"/>
    </xf>
    <xf numFmtId="43" fontId="5" fillId="0" borderId="12" xfId="9" applyFont="1" applyBorder="1" applyAlignment="1">
      <alignment horizontal="center" vertical="center"/>
    </xf>
    <xf numFmtId="43" fontId="5" fillId="0" borderId="13" xfId="9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7" xfId="8" applyFont="1" applyBorder="1" applyAlignment="1">
      <alignment horizontal="center" vertical="center" wrapText="1"/>
    </xf>
    <xf numFmtId="0" fontId="5" fillId="0" borderId="6" xfId="8" applyFont="1" applyBorder="1" applyAlignment="1">
      <alignment horizontal="center" vertical="center" wrapText="1"/>
    </xf>
    <xf numFmtId="0" fontId="5" fillId="0" borderId="7" xfId="8" quotePrefix="1" applyFont="1" applyBorder="1" applyAlignment="1">
      <alignment horizontal="center" vertical="center"/>
    </xf>
    <xf numFmtId="0" fontId="5" fillId="0" borderId="6" xfId="8" quotePrefix="1" applyFont="1" applyBorder="1" applyAlignment="1">
      <alignment horizontal="center" vertical="center"/>
    </xf>
    <xf numFmtId="0" fontId="5" fillId="0" borderId="4" xfId="8" applyFont="1" applyBorder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3" xfId="8" applyFont="1" applyBorder="1" applyAlignment="1">
      <alignment horizontal="center"/>
    </xf>
    <xf numFmtId="0" fontId="5" fillId="0" borderId="0" xfId="7" applyFont="1" applyAlignment="1">
      <alignment horizontal="center"/>
    </xf>
    <xf numFmtId="0" fontId="5" fillId="0" borderId="2" xfId="8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7" applyFont="1" applyBorder="1" applyAlignment="1">
      <alignment horizontal="center"/>
    </xf>
    <xf numFmtId="0" fontId="5" fillId="0" borderId="5" xfId="7" applyFont="1" applyBorder="1" applyAlignment="1">
      <alignment horizontal="center"/>
    </xf>
    <xf numFmtId="0" fontId="5" fillId="0" borderId="3" xfId="7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3" applyFont="1" applyAlignment="1">
      <alignment horizontal="center"/>
    </xf>
  </cellXfs>
  <cellStyles count="12">
    <cellStyle name="Comma" xfId="1" builtinId="3"/>
    <cellStyle name="Normal" xfId="0" builtinId="0"/>
    <cellStyle name="เครื่องหมายจุลภาค 2" xfId="4"/>
    <cellStyle name="เครื่องหมายจุลภาค 3" xfId="6"/>
    <cellStyle name="เครื่องหมายจุลภาค_รายงานการเงินกค. 2548 เรียกวันที่ 15 มิ.ย.49" xfId="2"/>
    <cellStyle name="จุลภาค 2" xfId="9"/>
    <cellStyle name="ปกติ 2" xfId="3"/>
    <cellStyle name="ปกติ 2 2" xfId="7"/>
    <cellStyle name="ปกติ 3" xfId="5"/>
    <cellStyle name="ปกติ 3 2" xfId="8"/>
    <cellStyle name="ปกติ_งบการเงินหน่วยงานภาครัฐ 2548" xfId="11"/>
    <cellStyle name="ปกติ_รูปแบบงบการเงินส่วนราชการฉบับ 5 ต.ค.2548 ล่าสุดแก้ใขในส่วนของงบกระแสเงินสด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2</xdr:row>
      <xdr:rowOff>0</xdr:rowOff>
    </xdr:from>
    <xdr:to>
      <xdr:col>7</xdr:col>
      <xdr:colOff>209550</xdr:colOff>
      <xdr:row>12</xdr:row>
      <xdr:rowOff>76200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628650"/>
          <a:ext cx="895350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16" workbookViewId="0">
      <selection activeCell="M28" sqref="M28"/>
    </sheetView>
  </sheetViews>
  <sheetFormatPr defaultRowHeight="15"/>
  <cols>
    <col min="1" max="11" width="9.140625" style="97"/>
    <col min="12" max="12" width="9.85546875" style="97" bestFit="1" customWidth="1"/>
    <col min="13" max="13" width="7.85546875" style="97" bestFit="1" customWidth="1"/>
    <col min="14" max="267" width="9.140625" style="97"/>
    <col min="268" max="268" width="9.85546875" style="97" bestFit="1" customWidth="1"/>
    <col min="269" max="269" width="7.85546875" style="97" bestFit="1" customWidth="1"/>
    <col min="270" max="523" width="9.140625" style="97"/>
    <col min="524" max="524" width="9.85546875" style="97" bestFit="1" customWidth="1"/>
    <col min="525" max="525" width="7.85546875" style="97" bestFit="1" customWidth="1"/>
    <col min="526" max="779" width="9.140625" style="97"/>
    <col min="780" max="780" width="9.85546875" style="97" bestFit="1" customWidth="1"/>
    <col min="781" max="781" width="7.85546875" style="97" bestFit="1" customWidth="1"/>
    <col min="782" max="1035" width="9.140625" style="97"/>
    <col min="1036" max="1036" width="9.85546875" style="97" bestFit="1" customWidth="1"/>
    <col min="1037" max="1037" width="7.85546875" style="97" bestFit="1" customWidth="1"/>
    <col min="1038" max="1291" width="9.140625" style="97"/>
    <col min="1292" max="1292" width="9.85546875" style="97" bestFit="1" customWidth="1"/>
    <col min="1293" max="1293" width="7.85546875" style="97" bestFit="1" customWidth="1"/>
    <col min="1294" max="1547" width="9.140625" style="97"/>
    <col min="1548" max="1548" width="9.85546875" style="97" bestFit="1" customWidth="1"/>
    <col min="1549" max="1549" width="7.85546875" style="97" bestFit="1" customWidth="1"/>
    <col min="1550" max="1803" width="9.140625" style="97"/>
    <col min="1804" max="1804" width="9.85546875" style="97" bestFit="1" customWidth="1"/>
    <col min="1805" max="1805" width="7.85546875" style="97" bestFit="1" customWidth="1"/>
    <col min="1806" max="2059" width="9.140625" style="97"/>
    <col min="2060" max="2060" width="9.85546875" style="97" bestFit="1" customWidth="1"/>
    <col min="2061" max="2061" width="7.85546875" style="97" bestFit="1" customWidth="1"/>
    <col min="2062" max="2315" width="9.140625" style="97"/>
    <col min="2316" max="2316" width="9.85546875" style="97" bestFit="1" customWidth="1"/>
    <col min="2317" max="2317" width="7.85546875" style="97" bestFit="1" customWidth="1"/>
    <col min="2318" max="2571" width="9.140625" style="97"/>
    <col min="2572" max="2572" width="9.85546875" style="97" bestFit="1" customWidth="1"/>
    <col min="2573" max="2573" width="7.85546875" style="97" bestFit="1" customWidth="1"/>
    <col min="2574" max="2827" width="9.140625" style="97"/>
    <col min="2828" max="2828" width="9.85546875" style="97" bestFit="1" customWidth="1"/>
    <col min="2829" max="2829" width="7.85546875" style="97" bestFit="1" customWidth="1"/>
    <col min="2830" max="3083" width="9.140625" style="97"/>
    <col min="3084" max="3084" width="9.85546875" style="97" bestFit="1" customWidth="1"/>
    <col min="3085" max="3085" width="7.85546875" style="97" bestFit="1" customWidth="1"/>
    <col min="3086" max="3339" width="9.140625" style="97"/>
    <col min="3340" max="3340" width="9.85546875" style="97" bestFit="1" customWidth="1"/>
    <col min="3341" max="3341" width="7.85546875" style="97" bestFit="1" customWidth="1"/>
    <col min="3342" max="3595" width="9.140625" style="97"/>
    <col min="3596" max="3596" width="9.85546875" style="97" bestFit="1" customWidth="1"/>
    <col min="3597" max="3597" width="7.85546875" style="97" bestFit="1" customWidth="1"/>
    <col min="3598" max="3851" width="9.140625" style="97"/>
    <col min="3852" max="3852" width="9.85546875" style="97" bestFit="1" customWidth="1"/>
    <col min="3853" max="3853" width="7.85546875" style="97" bestFit="1" customWidth="1"/>
    <col min="3854" max="4107" width="9.140625" style="97"/>
    <col min="4108" max="4108" width="9.85546875" style="97" bestFit="1" customWidth="1"/>
    <col min="4109" max="4109" width="7.85546875" style="97" bestFit="1" customWidth="1"/>
    <col min="4110" max="4363" width="9.140625" style="97"/>
    <col min="4364" max="4364" width="9.85546875" style="97" bestFit="1" customWidth="1"/>
    <col min="4365" max="4365" width="7.85546875" style="97" bestFit="1" customWidth="1"/>
    <col min="4366" max="4619" width="9.140625" style="97"/>
    <col min="4620" max="4620" width="9.85546875" style="97" bestFit="1" customWidth="1"/>
    <col min="4621" max="4621" width="7.85546875" style="97" bestFit="1" customWidth="1"/>
    <col min="4622" max="4875" width="9.140625" style="97"/>
    <col min="4876" max="4876" width="9.85546875" style="97" bestFit="1" customWidth="1"/>
    <col min="4877" max="4877" width="7.85546875" style="97" bestFit="1" customWidth="1"/>
    <col min="4878" max="5131" width="9.140625" style="97"/>
    <col min="5132" max="5132" width="9.85546875" style="97" bestFit="1" customWidth="1"/>
    <col min="5133" max="5133" width="7.85546875" style="97" bestFit="1" customWidth="1"/>
    <col min="5134" max="5387" width="9.140625" style="97"/>
    <col min="5388" max="5388" width="9.85546875" style="97" bestFit="1" customWidth="1"/>
    <col min="5389" max="5389" width="7.85546875" style="97" bestFit="1" customWidth="1"/>
    <col min="5390" max="5643" width="9.140625" style="97"/>
    <col min="5644" max="5644" width="9.85546875" style="97" bestFit="1" customWidth="1"/>
    <col min="5645" max="5645" width="7.85546875" style="97" bestFit="1" customWidth="1"/>
    <col min="5646" max="5899" width="9.140625" style="97"/>
    <col min="5900" max="5900" width="9.85546875" style="97" bestFit="1" customWidth="1"/>
    <col min="5901" max="5901" width="7.85546875" style="97" bestFit="1" customWidth="1"/>
    <col min="5902" max="6155" width="9.140625" style="97"/>
    <col min="6156" max="6156" width="9.85546875" style="97" bestFit="1" customWidth="1"/>
    <col min="6157" max="6157" width="7.85546875" style="97" bestFit="1" customWidth="1"/>
    <col min="6158" max="6411" width="9.140625" style="97"/>
    <col min="6412" max="6412" width="9.85546875" style="97" bestFit="1" customWidth="1"/>
    <col min="6413" max="6413" width="7.85546875" style="97" bestFit="1" customWidth="1"/>
    <col min="6414" max="6667" width="9.140625" style="97"/>
    <col min="6668" max="6668" width="9.85546875" style="97" bestFit="1" customWidth="1"/>
    <col min="6669" max="6669" width="7.85546875" style="97" bestFit="1" customWidth="1"/>
    <col min="6670" max="6923" width="9.140625" style="97"/>
    <col min="6924" max="6924" width="9.85546875" style="97" bestFit="1" customWidth="1"/>
    <col min="6925" max="6925" width="7.85546875" style="97" bestFit="1" customWidth="1"/>
    <col min="6926" max="7179" width="9.140625" style="97"/>
    <col min="7180" max="7180" width="9.85546875" style="97" bestFit="1" customWidth="1"/>
    <col min="7181" max="7181" width="7.85546875" style="97" bestFit="1" customWidth="1"/>
    <col min="7182" max="7435" width="9.140625" style="97"/>
    <col min="7436" max="7436" width="9.85546875" style="97" bestFit="1" customWidth="1"/>
    <col min="7437" max="7437" width="7.85546875" style="97" bestFit="1" customWidth="1"/>
    <col min="7438" max="7691" width="9.140625" style="97"/>
    <col min="7692" max="7692" width="9.85546875" style="97" bestFit="1" customWidth="1"/>
    <col min="7693" max="7693" width="7.85546875" style="97" bestFit="1" customWidth="1"/>
    <col min="7694" max="7947" width="9.140625" style="97"/>
    <col min="7948" max="7948" width="9.85546875" style="97" bestFit="1" customWidth="1"/>
    <col min="7949" max="7949" width="7.85546875" style="97" bestFit="1" customWidth="1"/>
    <col min="7950" max="8203" width="9.140625" style="97"/>
    <col min="8204" max="8204" width="9.85546875" style="97" bestFit="1" customWidth="1"/>
    <col min="8205" max="8205" width="7.85546875" style="97" bestFit="1" customWidth="1"/>
    <col min="8206" max="8459" width="9.140625" style="97"/>
    <col min="8460" max="8460" width="9.85546875" style="97" bestFit="1" customWidth="1"/>
    <col min="8461" max="8461" width="7.85546875" style="97" bestFit="1" customWidth="1"/>
    <col min="8462" max="8715" width="9.140625" style="97"/>
    <col min="8716" max="8716" width="9.85546875" style="97" bestFit="1" customWidth="1"/>
    <col min="8717" max="8717" width="7.85546875" style="97" bestFit="1" customWidth="1"/>
    <col min="8718" max="8971" width="9.140625" style="97"/>
    <col min="8972" max="8972" width="9.85546875" style="97" bestFit="1" customWidth="1"/>
    <col min="8973" max="8973" width="7.85546875" style="97" bestFit="1" customWidth="1"/>
    <col min="8974" max="9227" width="9.140625" style="97"/>
    <col min="9228" max="9228" width="9.85546875" style="97" bestFit="1" customWidth="1"/>
    <col min="9229" max="9229" width="7.85546875" style="97" bestFit="1" customWidth="1"/>
    <col min="9230" max="9483" width="9.140625" style="97"/>
    <col min="9484" max="9484" width="9.85546875" style="97" bestFit="1" customWidth="1"/>
    <col min="9485" max="9485" width="7.85546875" style="97" bestFit="1" customWidth="1"/>
    <col min="9486" max="9739" width="9.140625" style="97"/>
    <col min="9740" max="9740" width="9.85546875" style="97" bestFit="1" customWidth="1"/>
    <col min="9741" max="9741" width="7.85546875" style="97" bestFit="1" customWidth="1"/>
    <col min="9742" max="9995" width="9.140625" style="97"/>
    <col min="9996" max="9996" width="9.85546875" style="97" bestFit="1" customWidth="1"/>
    <col min="9997" max="9997" width="7.85546875" style="97" bestFit="1" customWidth="1"/>
    <col min="9998" max="10251" width="9.140625" style="97"/>
    <col min="10252" max="10252" width="9.85546875" style="97" bestFit="1" customWidth="1"/>
    <col min="10253" max="10253" width="7.85546875" style="97" bestFit="1" customWidth="1"/>
    <col min="10254" max="10507" width="9.140625" style="97"/>
    <col min="10508" max="10508" width="9.85546875" style="97" bestFit="1" customWidth="1"/>
    <col min="10509" max="10509" width="7.85546875" style="97" bestFit="1" customWidth="1"/>
    <col min="10510" max="10763" width="9.140625" style="97"/>
    <col min="10764" max="10764" width="9.85546875" style="97" bestFit="1" customWidth="1"/>
    <col min="10765" max="10765" width="7.85546875" style="97" bestFit="1" customWidth="1"/>
    <col min="10766" max="11019" width="9.140625" style="97"/>
    <col min="11020" max="11020" width="9.85546875" style="97" bestFit="1" customWidth="1"/>
    <col min="11021" max="11021" width="7.85546875" style="97" bestFit="1" customWidth="1"/>
    <col min="11022" max="11275" width="9.140625" style="97"/>
    <col min="11276" max="11276" width="9.85546875" style="97" bestFit="1" customWidth="1"/>
    <col min="11277" max="11277" width="7.85546875" style="97" bestFit="1" customWidth="1"/>
    <col min="11278" max="11531" width="9.140625" style="97"/>
    <col min="11532" max="11532" width="9.85546875" style="97" bestFit="1" customWidth="1"/>
    <col min="11533" max="11533" width="7.85546875" style="97" bestFit="1" customWidth="1"/>
    <col min="11534" max="11787" width="9.140625" style="97"/>
    <col min="11788" max="11788" width="9.85546875" style="97" bestFit="1" customWidth="1"/>
    <col min="11789" max="11789" width="7.85546875" style="97" bestFit="1" customWidth="1"/>
    <col min="11790" max="12043" width="9.140625" style="97"/>
    <col min="12044" max="12044" width="9.85546875" style="97" bestFit="1" customWidth="1"/>
    <col min="12045" max="12045" width="7.85546875" style="97" bestFit="1" customWidth="1"/>
    <col min="12046" max="12299" width="9.140625" style="97"/>
    <col min="12300" max="12300" width="9.85546875" style="97" bestFit="1" customWidth="1"/>
    <col min="12301" max="12301" width="7.85546875" style="97" bestFit="1" customWidth="1"/>
    <col min="12302" max="12555" width="9.140625" style="97"/>
    <col min="12556" max="12556" width="9.85546875" style="97" bestFit="1" customWidth="1"/>
    <col min="12557" max="12557" width="7.85546875" style="97" bestFit="1" customWidth="1"/>
    <col min="12558" max="12811" width="9.140625" style="97"/>
    <col min="12812" max="12812" width="9.85546875" style="97" bestFit="1" customWidth="1"/>
    <col min="12813" max="12813" width="7.85546875" style="97" bestFit="1" customWidth="1"/>
    <col min="12814" max="13067" width="9.140625" style="97"/>
    <col min="13068" max="13068" width="9.85546875" style="97" bestFit="1" customWidth="1"/>
    <col min="13069" max="13069" width="7.85546875" style="97" bestFit="1" customWidth="1"/>
    <col min="13070" max="13323" width="9.140625" style="97"/>
    <col min="13324" max="13324" width="9.85546875" style="97" bestFit="1" customWidth="1"/>
    <col min="13325" max="13325" width="7.85546875" style="97" bestFit="1" customWidth="1"/>
    <col min="13326" max="13579" width="9.140625" style="97"/>
    <col min="13580" max="13580" width="9.85546875" style="97" bestFit="1" customWidth="1"/>
    <col min="13581" max="13581" width="7.85546875" style="97" bestFit="1" customWidth="1"/>
    <col min="13582" max="13835" width="9.140625" style="97"/>
    <col min="13836" max="13836" width="9.85546875" style="97" bestFit="1" customWidth="1"/>
    <col min="13837" max="13837" width="7.85546875" style="97" bestFit="1" customWidth="1"/>
    <col min="13838" max="14091" width="9.140625" style="97"/>
    <col min="14092" max="14092" width="9.85546875" style="97" bestFit="1" customWidth="1"/>
    <col min="14093" max="14093" width="7.85546875" style="97" bestFit="1" customWidth="1"/>
    <col min="14094" max="14347" width="9.140625" style="97"/>
    <col min="14348" max="14348" width="9.85546875" style="97" bestFit="1" customWidth="1"/>
    <col min="14349" max="14349" width="7.85546875" style="97" bestFit="1" customWidth="1"/>
    <col min="14350" max="14603" width="9.140625" style="97"/>
    <col min="14604" max="14604" width="9.85546875" style="97" bestFit="1" customWidth="1"/>
    <col min="14605" max="14605" width="7.85546875" style="97" bestFit="1" customWidth="1"/>
    <col min="14606" max="14859" width="9.140625" style="97"/>
    <col min="14860" max="14860" width="9.85546875" style="97" bestFit="1" customWidth="1"/>
    <col min="14861" max="14861" width="7.85546875" style="97" bestFit="1" customWidth="1"/>
    <col min="14862" max="15115" width="9.140625" style="97"/>
    <col min="15116" max="15116" width="9.85546875" style="97" bestFit="1" customWidth="1"/>
    <col min="15117" max="15117" width="7.85546875" style="97" bestFit="1" customWidth="1"/>
    <col min="15118" max="15371" width="9.140625" style="97"/>
    <col min="15372" max="15372" width="9.85546875" style="97" bestFit="1" customWidth="1"/>
    <col min="15373" max="15373" width="7.85546875" style="97" bestFit="1" customWidth="1"/>
    <col min="15374" max="15627" width="9.140625" style="97"/>
    <col min="15628" max="15628" width="9.85546875" style="97" bestFit="1" customWidth="1"/>
    <col min="15629" max="15629" width="7.85546875" style="97" bestFit="1" customWidth="1"/>
    <col min="15630" max="15883" width="9.140625" style="97"/>
    <col min="15884" max="15884" width="9.85546875" style="97" bestFit="1" customWidth="1"/>
    <col min="15885" max="15885" width="7.85546875" style="97" bestFit="1" customWidth="1"/>
    <col min="15886" max="16139" width="9.140625" style="97"/>
    <col min="16140" max="16140" width="9.85546875" style="97" bestFit="1" customWidth="1"/>
    <col min="16141" max="16141" width="7.85546875" style="97" bestFit="1" customWidth="1"/>
    <col min="16142" max="16384" width="9.140625" style="97"/>
  </cols>
  <sheetData>
    <row r="1" spans="1:14" ht="49.5" customHeight="1"/>
    <row r="2" spans="1:14" hidden="1"/>
    <row r="3" spans="1:14" hidden="1"/>
    <row r="14" spans="1:14">
      <c r="E14" s="98"/>
      <c r="F14" s="98"/>
      <c r="G14" s="98"/>
      <c r="H14" s="98"/>
      <c r="I14" s="98"/>
      <c r="J14" s="98"/>
      <c r="K14" s="98"/>
      <c r="L14" s="98"/>
    </row>
    <row r="15" spans="1:14" ht="42">
      <c r="A15" s="210" t="s">
        <v>77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</row>
    <row r="16" spans="1:14" ht="45">
      <c r="A16" s="211" t="s">
        <v>78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99"/>
    </row>
    <row r="17" spans="1:13" ht="39.75">
      <c r="A17" s="211" t="s">
        <v>262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26" spans="1:13">
      <c r="L26" s="100"/>
    </row>
    <row r="28" spans="1:13">
      <c r="M28" s="101" t="s">
        <v>76</v>
      </c>
    </row>
  </sheetData>
  <mergeCells count="3">
    <mergeCell ref="A15:M15"/>
    <mergeCell ref="A16:M16"/>
    <mergeCell ref="A17:M17"/>
  </mergeCells>
  <pageMargins left="1.22" right="0.7" top="0.75" bottom="0.67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opLeftCell="A13" workbookViewId="0">
      <selection activeCell="A22" sqref="A22"/>
    </sheetView>
  </sheetViews>
  <sheetFormatPr defaultColWidth="9" defaultRowHeight="24"/>
  <cols>
    <col min="1" max="1" width="12.85546875" style="60" customWidth="1"/>
    <col min="2" max="2" width="18" style="60" bestFit="1" customWidth="1"/>
    <col min="3" max="3" width="12.7109375" style="60" customWidth="1"/>
    <col min="4" max="4" width="34.42578125" style="60" bestFit="1" customWidth="1"/>
    <col min="5" max="5" width="32.42578125" style="60" customWidth="1"/>
    <col min="6" max="6" width="12.42578125" style="60" bestFit="1" customWidth="1"/>
    <col min="7" max="7" width="13.140625" style="60" bestFit="1" customWidth="1"/>
    <col min="8" max="8" width="23.85546875" style="60" bestFit="1" customWidth="1"/>
    <col min="9" max="9" width="12.140625" style="60" bestFit="1" customWidth="1"/>
    <col min="10" max="10" width="13.140625" style="60" bestFit="1" customWidth="1"/>
    <col min="11" max="11" width="9.5703125" style="60" bestFit="1" customWidth="1"/>
    <col min="12" max="16384" width="9" style="60"/>
  </cols>
  <sheetData>
    <row r="2" spans="1:11">
      <c r="A2" s="240" t="s">
        <v>53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4" spans="1:11">
      <c r="A4" s="60" t="s">
        <v>48</v>
      </c>
    </row>
    <row r="5" spans="1:11">
      <c r="A5" s="60" t="s">
        <v>154</v>
      </c>
    </row>
    <row r="6" spans="1:11">
      <c r="A6" s="72" t="s">
        <v>17</v>
      </c>
    </row>
    <row r="8" spans="1:11" s="73" customFormat="1">
      <c r="A8" s="241" t="s">
        <v>16</v>
      </c>
      <c r="B8" s="241"/>
      <c r="C8" s="241"/>
      <c r="D8" s="241"/>
      <c r="E8" s="241"/>
      <c r="F8" s="241"/>
      <c r="G8" s="241"/>
      <c r="H8" s="241" t="s">
        <v>15</v>
      </c>
      <c r="I8" s="241"/>
      <c r="J8" s="241"/>
      <c r="K8" s="152" t="s">
        <v>14</v>
      </c>
    </row>
    <row r="9" spans="1:11" s="73" customFormat="1">
      <c r="A9" s="231" t="s">
        <v>13</v>
      </c>
      <c r="B9" s="231" t="s">
        <v>7</v>
      </c>
      <c r="C9" s="231" t="s">
        <v>12</v>
      </c>
      <c r="D9" s="231" t="s">
        <v>11</v>
      </c>
      <c r="E9" s="231" t="s">
        <v>10</v>
      </c>
      <c r="F9" s="231" t="s">
        <v>9</v>
      </c>
      <c r="G9" s="233" t="s">
        <v>8</v>
      </c>
      <c r="H9" s="231" t="s">
        <v>7</v>
      </c>
      <c r="I9" s="231" t="s">
        <v>6</v>
      </c>
      <c r="J9" s="233" t="s">
        <v>5</v>
      </c>
      <c r="K9" s="235" t="s">
        <v>4</v>
      </c>
    </row>
    <row r="10" spans="1:11" s="73" customFormat="1">
      <c r="A10" s="232"/>
      <c r="B10" s="232"/>
      <c r="C10" s="232"/>
      <c r="D10" s="232"/>
      <c r="E10" s="232"/>
      <c r="F10" s="232"/>
      <c r="G10" s="234"/>
      <c r="H10" s="232"/>
      <c r="I10" s="232"/>
      <c r="J10" s="234"/>
      <c r="K10" s="236"/>
    </row>
    <row r="11" spans="1:11" s="73" customFormat="1">
      <c r="A11" s="74"/>
      <c r="B11" s="92"/>
      <c r="C11" s="74"/>
      <c r="D11" s="74"/>
      <c r="E11" s="76"/>
      <c r="F11" s="74"/>
      <c r="G11" s="52"/>
      <c r="H11" s="74"/>
      <c r="I11" s="74"/>
      <c r="J11" s="52"/>
      <c r="K11" s="77">
        <f t="shared" ref="K11:K15" si="0">G11-J11</f>
        <v>0</v>
      </c>
    </row>
    <row r="12" spans="1:11" s="73" customFormat="1">
      <c r="A12" s="74"/>
      <c r="B12" s="74"/>
      <c r="C12" s="74"/>
      <c r="D12" s="75"/>
      <c r="E12" s="76"/>
      <c r="F12" s="74"/>
      <c r="G12" s="52"/>
      <c r="H12" s="74"/>
      <c r="I12" s="74"/>
      <c r="J12" s="52"/>
      <c r="K12" s="77">
        <f t="shared" si="0"/>
        <v>0</v>
      </c>
    </row>
    <row r="13" spans="1:11" s="73" customFormat="1">
      <c r="A13" s="74"/>
      <c r="B13" s="74"/>
      <c r="C13" s="74"/>
      <c r="D13" s="74"/>
      <c r="E13" s="76"/>
      <c r="F13" s="74"/>
      <c r="G13" s="52"/>
      <c r="H13" s="74"/>
      <c r="I13" s="74"/>
      <c r="J13" s="52"/>
      <c r="K13" s="77">
        <f t="shared" si="0"/>
        <v>0</v>
      </c>
    </row>
    <row r="14" spans="1:11" s="73" customFormat="1">
      <c r="A14" s="74"/>
      <c r="B14" s="74"/>
      <c r="C14" s="74"/>
      <c r="D14" s="74"/>
      <c r="E14" s="76"/>
      <c r="F14" s="74"/>
      <c r="G14" s="52"/>
      <c r="H14" s="74"/>
      <c r="I14" s="74"/>
      <c r="J14" s="52"/>
      <c r="K14" s="77">
        <f t="shared" si="0"/>
        <v>0</v>
      </c>
    </row>
    <row r="15" spans="1:11" s="73" customFormat="1">
      <c r="A15" s="74"/>
      <c r="B15" s="74"/>
      <c r="C15" s="74"/>
      <c r="D15" s="79"/>
      <c r="E15" s="80"/>
      <c r="F15" s="74"/>
      <c r="G15" s="54"/>
      <c r="H15" s="65"/>
      <c r="I15" s="80"/>
      <c r="J15" s="69"/>
      <c r="K15" s="77">
        <f t="shared" si="0"/>
        <v>0</v>
      </c>
    </row>
    <row r="16" spans="1:11" s="73" customFormat="1">
      <c r="A16" s="81"/>
      <c r="B16" s="82"/>
      <c r="C16" s="82"/>
      <c r="D16" s="83"/>
      <c r="E16" s="84"/>
      <c r="F16" s="85"/>
      <c r="G16" s="54"/>
      <c r="H16" s="86"/>
      <c r="I16" s="87"/>
      <c r="J16" s="69"/>
      <c r="K16" s="77"/>
    </row>
    <row r="17" spans="1:11" s="73" customFormat="1">
      <c r="A17" s="237" t="s">
        <v>3</v>
      </c>
      <c r="B17" s="238"/>
      <c r="C17" s="238"/>
      <c r="D17" s="238"/>
      <c r="E17" s="238"/>
      <c r="F17" s="239"/>
      <c r="G17" s="88">
        <f>SUM(G11:G15)</f>
        <v>0</v>
      </c>
      <c r="H17" s="237" t="s">
        <v>3</v>
      </c>
      <c r="I17" s="239"/>
      <c r="J17" s="88">
        <f>SUM(J11:J15)</f>
        <v>0</v>
      </c>
      <c r="K17" s="88">
        <f>SUM(K15:K15)</f>
        <v>0</v>
      </c>
    </row>
    <row r="18" spans="1:11" ht="24.75" customHeight="1">
      <c r="A18" s="219" t="s">
        <v>57</v>
      </c>
      <c r="B18" s="220"/>
      <c r="C18" s="220"/>
      <c r="D18" s="220"/>
      <c r="E18" s="220"/>
      <c r="F18" s="220"/>
      <c r="G18" s="221"/>
      <c r="H18" s="225" t="s">
        <v>58</v>
      </c>
      <c r="I18" s="226"/>
      <c r="J18" s="226"/>
      <c r="K18" s="227"/>
    </row>
    <row r="19" spans="1:11">
      <c r="A19" s="222"/>
      <c r="B19" s="223"/>
      <c r="C19" s="223"/>
      <c r="D19" s="223"/>
      <c r="E19" s="223"/>
      <c r="F19" s="223"/>
      <c r="G19" s="224"/>
      <c r="H19" s="228"/>
      <c r="I19" s="229"/>
      <c r="J19" s="229"/>
      <c r="K19" s="230"/>
    </row>
    <row r="21" spans="1:11">
      <c r="A21" s="60" t="s">
        <v>444</v>
      </c>
    </row>
  </sheetData>
  <mergeCells count="18">
    <mergeCell ref="A2:K2"/>
    <mergeCell ref="A8:G8"/>
    <mergeCell ref="H8:J8"/>
    <mergeCell ref="A9:A10"/>
    <mergeCell ref="B9:B10"/>
    <mergeCell ref="C9:C10"/>
    <mergeCell ref="D9:D10"/>
    <mergeCell ref="E9:E10"/>
    <mergeCell ref="F9:F10"/>
    <mergeCell ref="G9:G10"/>
    <mergeCell ref="A18:G19"/>
    <mergeCell ref="H18:K19"/>
    <mergeCell ref="H9:H10"/>
    <mergeCell ref="I9:I10"/>
    <mergeCell ref="J9:J10"/>
    <mergeCell ref="K9:K10"/>
    <mergeCell ref="A17:F17"/>
    <mergeCell ref="H17:I17"/>
  </mergeCells>
  <pageMargins left="0.7" right="0.7" top="0.75" bottom="0.75" header="0.3" footer="0.3"/>
  <pageSetup paperSize="9" scale="67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opLeftCell="A7" workbookViewId="0">
      <selection activeCell="J15" sqref="J15"/>
    </sheetView>
  </sheetViews>
  <sheetFormatPr defaultColWidth="9" defaultRowHeight="24"/>
  <cols>
    <col min="1" max="1" width="14.5703125" style="60" bestFit="1" customWidth="1"/>
    <col min="2" max="2" width="18.7109375" style="60" bestFit="1" customWidth="1"/>
    <col min="3" max="3" width="13.5703125" style="60" bestFit="1" customWidth="1"/>
    <col min="4" max="4" width="18.28515625" style="60" bestFit="1" customWidth="1"/>
    <col min="5" max="5" width="32.42578125" style="60" customWidth="1"/>
    <col min="6" max="6" width="12.42578125" style="60" bestFit="1" customWidth="1"/>
    <col min="7" max="7" width="14.5703125" style="60" bestFit="1" customWidth="1"/>
    <col min="8" max="8" width="13.7109375" style="60" bestFit="1" customWidth="1"/>
    <col min="9" max="9" width="12.140625" style="60" bestFit="1" customWidth="1"/>
    <col min="10" max="10" width="14.5703125" style="60" bestFit="1" customWidth="1"/>
    <col min="11" max="11" width="8.28515625" style="60" bestFit="1" customWidth="1"/>
    <col min="12" max="16384" width="9" style="60"/>
  </cols>
  <sheetData>
    <row r="2" spans="1:11">
      <c r="A2" s="240" t="s">
        <v>400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4" spans="1:11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153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8" spans="1:11">
      <c r="A8" s="241" t="s">
        <v>16</v>
      </c>
      <c r="B8" s="241"/>
      <c r="C8" s="241"/>
      <c r="D8" s="241"/>
      <c r="E8" s="241"/>
      <c r="F8" s="241"/>
      <c r="G8" s="241"/>
      <c r="H8" s="241" t="s">
        <v>15</v>
      </c>
      <c r="I8" s="241"/>
      <c r="J8" s="241"/>
      <c r="K8" s="154" t="s">
        <v>14</v>
      </c>
    </row>
    <row r="9" spans="1:11">
      <c r="A9" s="231" t="s">
        <v>13</v>
      </c>
      <c r="B9" s="231" t="s">
        <v>7</v>
      </c>
      <c r="C9" s="231" t="s">
        <v>12</v>
      </c>
      <c r="D9" s="231" t="s">
        <v>11</v>
      </c>
      <c r="E9" s="231" t="s">
        <v>10</v>
      </c>
      <c r="F9" s="231" t="s">
        <v>9</v>
      </c>
      <c r="G9" s="233" t="s">
        <v>8</v>
      </c>
      <c r="H9" s="231" t="s">
        <v>7</v>
      </c>
      <c r="I9" s="231" t="s">
        <v>6</v>
      </c>
      <c r="J9" s="233" t="s">
        <v>5</v>
      </c>
      <c r="K9" s="235" t="s">
        <v>4</v>
      </c>
    </row>
    <row r="10" spans="1:11">
      <c r="A10" s="232"/>
      <c r="B10" s="232"/>
      <c r="C10" s="232"/>
      <c r="D10" s="232"/>
      <c r="E10" s="232"/>
      <c r="F10" s="232"/>
      <c r="G10" s="234"/>
      <c r="H10" s="232"/>
      <c r="I10" s="232"/>
      <c r="J10" s="234"/>
      <c r="K10" s="236"/>
    </row>
    <row r="11" spans="1:11">
      <c r="A11" s="153" t="s">
        <v>377</v>
      </c>
      <c r="B11" s="115">
        <v>100013702</v>
      </c>
      <c r="C11" s="115" t="s">
        <v>178</v>
      </c>
      <c r="D11" s="115" t="s">
        <v>177</v>
      </c>
      <c r="E11" s="182" t="s">
        <v>402</v>
      </c>
      <c r="F11" s="115">
        <v>2305900004</v>
      </c>
      <c r="G11" s="117">
        <v>1258600</v>
      </c>
      <c r="H11" s="115">
        <v>100013702</v>
      </c>
      <c r="I11" s="153" t="s">
        <v>377</v>
      </c>
      <c r="J11" s="117">
        <v>1258600</v>
      </c>
      <c r="K11" s="169">
        <f t="shared" ref="K11:K12" si="0">G11-J11</f>
        <v>0</v>
      </c>
    </row>
    <row r="12" spans="1:11">
      <c r="A12" s="153" t="s">
        <v>377</v>
      </c>
      <c r="B12" s="115">
        <v>100006002</v>
      </c>
      <c r="C12" s="115" t="s">
        <v>178</v>
      </c>
      <c r="D12" s="115" t="s">
        <v>177</v>
      </c>
      <c r="E12" s="182" t="s">
        <v>402</v>
      </c>
      <c r="F12" s="115">
        <v>2305900004</v>
      </c>
      <c r="G12" s="117">
        <v>29600</v>
      </c>
      <c r="H12" s="115">
        <v>100006002</v>
      </c>
      <c r="I12" s="153" t="s">
        <v>377</v>
      </c>
      <c r="J12" s="117">
        <v>29600</v>
      </c>
      <c r="K12" s="56">
        <f t="shared" si="0"/>
        <v>0</v>
      </c>
    </row>
    <row r="13" spans="1:11">
      <c r="A13" s="153" t="s">
        <v>377</v>
      </c>
      <c r="B13" s="115">
        <v>100006107</v>
      </c>
      <c r="C13" s="115" t="s">
        <v>178</v>
      </c>
      <c r="D13" s="115" t="s">
        <v>177</v>
      </c>
      <c r="E13" s="182" t="s">
        <v>402</v>
      </c>
      <c r="F13" s="115">
        <v>2305900004</v>
      </c>
      <c r="G13" s="117">
        <v>7800</v>
      </c>
      <c r="H13" s="115">
        <v>100006002</v>
      </c>
      <c r="I13" s="153" t="s">
        <v>377</v>
      </c>
      <c r="J13" s="117">
        <v>7800</v>
      </c>
      <c r="K13" s="56">
        <f t="shared" ref="K13:K14" si="1">G13-J13</f>
        <v>0</v>
      </c>
    </row>
    <row r="14" spans="1:11">
      <c r="A14" s="153" t="s">
        <v>377</v>
      </c>
      <c r="B14" s="115">
        <v>100003314</v>
      </c>
      <c r="C14" s="115" t="s">
        <v>178</v>
      </c>
      <c r="D14" s="115" t="s">
        <v>177</v>
      </c>
      <c r="E14" s="182" t="s">
        <v>402</v>
      </c>
      <c r="F14" s="115">
        <v>2305900004</v>
      </c>
      <c r="G14" s="117">
        <v>19100</v>
      </c>
      <c r="H14" s="115">
        <v>100006002</v>
      </c>
      <c r="I14" s="153" t="s">
        <v>377</v>
      </c>
      <c r="J14" s="117">
        <v>19100</v>
      </c>
      <c r="K14" s="56">
        <f t="shared" si="1"/>
        <v>0</v>
      </c>
    </row>
    <row r="15" spans="1:11">
      <c r="A15" s="64"/>
      <c r="B15" s="64"/>
      <c r="C15" s="64"/>
      <c r="D15" s="64"/>
      <c r="E15" s="68"/>
      <c r="F15" s="65"/>
      <c r="G15" s="69"/>
      <c r="H15" s="64"/>
      <c r="I15" s="64"/>
      <c r="J15" s="69"/>
      <c r="K15" s="70"/>
    </row>
    <row r="16" spans="1:11" ht="24.75" thickBot="1">
      <c r="A16" s="237" t="s">
        <v>3</v>
      </c>
      <c r="B16" s="238"/>
      <c r="C16" s="238"/>
      <c r="D16" s="238"/>
      <c r="E16" s="238"/>
      <c r="F16" s="239"/>
      <c r="G16" s="71">
        <f>SUM(G11:G15)</f>
        <v>1315100</v>
      </c>
      <c r="H16" s="237" t="s">
        <v>3</v>
      </c>
      <c r="I16" s="239"/>
      <c r="J16" s="71">
        <f>SUM(J11:J15)</f>
        <v>1315100</v>
      </c>
      <c r="K16" s="71">
        <f>SUM(K15:K15)</f>
        <v>0</v>
      </c>
    </row>
    <row r="17" spans="1:11" ht="24.75" customHeight="1" thickTop="1">
      <c r="A17" s="219" t="s">
        <v>57</v>
      </c>
      <c r="B17" s="220"/>
      <c r="C17" s="220"/>
      <c r="D17" s="220"/>
      <c r="E17" s="220"/>
      <c r="F17" s="220"/>
      <c r="G17" s="221"/>
      <c r="H17" s="225" t="s">
        <v>58</v>
      </c>
      <c r="I17" s="226"/>
      <c r="J17" s="226"/>
      <c r="K17" s="227"/>
    </row>
    <row r="18" spans="1:11">
      <c r="A18" s="222"/>
      <c r="B18" s="223"/>
      <c r="C18" s="223"/>
      <c r="D18" s="223"/>
      <c r="E18" s="223"/>
      <c r="F18" s="223"/>
      <c r="G18" s="224"/>
      <c r="H18" s="228"/>
      <c r="I18" s="229"/>
      <c r="J18" s="229"/>
      <c r="K18" s="230"/>
    </row>
    <row r="20" spans="1:11">
      <c r="A20" s="60" t="s">
        <v>401</v>
      </c>
    </row>
  </sheetData>
  <mergeCells count="18">
    <mergeCell ref="A2:K2"/>
    <mergeCell ref="A8:G8"/>
    <mergeCell ref="H8:J8"/>
    <mergeCell ref="A9:A10"/>
    <mergeCell ref="B9:B10"/>
    <mergeCell ref="C9:C10"/>
    <mergeCell ref="D9:D10"/>
    <mergeCell ref="E9:E10"/>
    <mergeCell ref="F9:F10"/>
    <mergeCell ref="G9:G10"/>
    <mergeCell ref="A17:G18"/>
    <mergeCell ref="H17:K18"/>
    <mergeCell ref="H9:H10"/>
    <mergeCell ref="I9:I10"/>
    <mergeCell ref="J9:J10"/>
    <mergeCell ref="K9:K10"/>
    <mergeCell ref="A16:F16"/>
    <mergeCell ref="H16:I16"/>
  </mergeCells>
  <pageMargins left="0.45" right="0.45" top="0.75" bottom="0.75" header="0.3" footer="0.3"/>
  <pageSetup scale="7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opLeftCell="A16" workbookViewId="0">
      <selection activeCell="E19" sqref="E19"/>
    </sheetView>
  </sheetViews>
  <sheetFormatPr defaultColWidth="9" defaultRowHeight="24"/>
  <cols>
    <col min="1" max="1" width="14.5703125" style="60" bestFit="1" customWidth="1"/>
    <col min="2" max="2" width="18.7109375" style="60" bestFit="1" customWidth="1"/>
    <col min="3" max="3" width="13.5703125" style="60" bestFit="1" customWidth="1"/>
    <col min="4" max="4" width="18.28515625" style="60" bestFit="1" customWidth="1"/>
    <col min="5" max="5" width="32.42578125" style="60" customWidth="1"/>
    <col min="6" max="6" width="12.42578125" style="60" bestFit="1" customWidth="1"/>
    <col min="7" max="7" width="13.140625" style="60" bestFit="1" customWidth="1"/>
    <col min="8" max="8" width="13.7109375" style="60" bestFit="1" customWidth="1"/>
    <col min="9" max="9" width="12.140625" style="60" bestFit="1" customWidth="1"/>
    <col min="10" max="10" width="13.140625" style="60" bestFit="1" customWidth="1"/>
    <col min="11" max="11" width="8.28515625" style="60" bestFit="1" customWidth="1"/>
    <col min="12" max="16384" width="9" style="60"/>
  </cols>
  <sheetData>
    <row r="2" spans="1:11">
      <c r="A2" s="240" t="s">
        <v>59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4" spans="1:11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153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8" spans="1:11">
      <c r="A8" s="241" t="s">
        <v>16</v>
      </c>
      <c r="B8" s="241"/>
      <c r="C8" s="241"/>
      <c r="D8" s="241"/>
      <c r="E8" s="241"/>
      <c r="F8" s="241"/>
      <c r="G8" s="241"/>
      <c r="H8" s="241" t="s">
        <v>15</v>
      </c>
      <c r="I8" s="241"/>
      <c r="J8" s="241"/>
      <c r="K8" s="63" t="s">
        <v>14</v>
      </c>
    </row>
    <row r="9" spans="1:11">
      <c r="A9" s="231" t="s">
        <v>13</v>
      </c>
      <c r="B9" s="231" t="s">
        <v>7</v>
      </c>
      <c r="C9" s="231" t="s">
        <v>12</v>
      </c>
      <c r="D9" s="231" t="s">
        <v>11</v>
      </c>
      <c r="E9" s="231" t="s">
        <v>10</v>
      </c>
      <c r="F9" s="231" t="s">
        <v>9</v>
      </c>
      <c r="G9" s="233" t="s">
        <v>8</v>
      </c>
      <c r="H9" s="231" t="s">
        <v>7</v>
      </c>
      <c r="I9" s="231" t="s">
        <v>6</v>
      </c>
      <c r="J9" s="233" t="s">
        <v>5</v>
      </c>
      <c r="K9" s="235" t="s">
        <v>4</v>
      </c>
    </row>
    <row r="10" spans="1:11">
      <c r="A10" s="232"/>
      <c r="B10" s="232"/>
      <c r="C10" s="232"/>
      <c r="D10" s="232"/>
      <c r="E10" s="232"/>
      <c r="F10" s="232"/>
      <c r="G10" s="234"/>
      <c r="H10" s="232"/>
      <c r="I10" s="232"/>
      <c r="J10" s="234"/>
      <c r="K10" s="236"/>
    </row>
    <row r="11" spans="1:11">
      <c r="A11" s="55" t="s">
        <v>353</v>
      </c>
      <c r="B11" s="55">
        <v>3600010587</v>
      </c>
      <c r="C11" s="55" t="s">
        <v>389</v>
      </c>
      <c r="D11" s="55" t="s">
        <v>390</v>
      </c>
      <c r="E11" s="11" t="s">
        <v>277</v>
      </c>
      <c r="F11" s="164">
        <v>2305900004</v>
      </c>
      <c r="G11" s="19">
        <v>3745</v>
      </c>
      <c r="H11" s="19" t="s">
        <v>391</v>
      </c>
      <c r="I11" s="55" t="s">
        <v>353</v>
      </c>
      <c r="J11" s="19">
        <f t="shared" ref="J11:J17" si="0">G11</f>
        <v>3745</v>
      </c>
      <c r="K11" s="169">
        <f t="shared" ref="K11:K17" si="1">G11-J11</f>
        <v>0</v>
      </c>
    </row>
    <row r="12" spans="1:11">
      <c r="A12" s="55" t="s">
        <v>353</v>
      </c>
      <c r="B12" s="55">
        <v>3600011507</v>
      </c>
      <c r="C12" s="55" t="s">
        <v>187</v>
      </c>
      <c r="D12" s="55" t="s">
        <v>390</v>
      </c>
      <c r="E12" s="170" t="s">
        <v>392</v>
      </c>
      <c r="F12" s="91">
        <v>2305900004</v>
      </c>
      <c r="G12" s="19">
        <v>1750</v>
      </c>
      <c r="H12" s="19" t="s">
        <v>393</v>
      </c>
      <c r="I12" s="55" t="s">
        <v>353</v>
      </c>
      <c r="J12" s="41">
        <f t="shared" si="0"/>
        <v>1750</v>
      </c>
      <c r="K12" s="56">
        <f t="shared" si="1"/>
        <v>0</v>
      </c>
    </row>
    <row r="13" spans="1:11">
      <c r="A13" s="55" t="s">
        <v>353</v>
      </c>
      <c r="B13" s="55">
        <v>3600012204</v>
      </c>
      <c r="C13" s="55" t="s">
        <v>187</v>
      </c>
      <c r="D13" s="55" t="s">
        <v>390</v>
      </c>
      <c r="E13" s="11" t="s">
        <v>356</v>
      </c>
      <c r="F13" s="91">
        <v>2305900004</v>
      </c>
      <c r="G13" s="41">
        <v>16315</v>
      </c>
      <c r="H13" s="19" t="s">
        <v>394</v>
      </c>
      <c r="I13" s="55" t="s">
        <v>353</v>
      </c>
      <c r="J13" s="41">
        <f t="shared" si="0"/>
        <v>16315</v>
      </c>
      <c r="K13" s="56">
        <f t="shared" si="1"/>
        <v>0</v>
      </c>
    </row>
    <row r="14" spans="1:11">
      <c r="A14" s="55" t="s">
        <v>353</v>
      </c>
      <c r="B14" s="171">
        <v>3600010584</v>
      </c>
      <c r="C14" s="55" t="s">
        <v>187</v>
      </c>
      <c r="D14" s="171" t="s">
        <v>390</v>
      </c>
      <c r="E14" s="11" t="s">
        <v>395</v>
      </c>
      <c r="F14" s="164">
        <v>2305900004</v>
      </c>
      <c r="G14" s="172">
        <v>39000</v>
      </c>
      <c r="H14" s="173" t="s">
        <v>396</v>
      </c>
      <c r="I14" s="55" t="s">
        <v>353</v>
      </c>
      <c r="J14" s="172">
        <f t="shared" si="0"/>
        <v>39000</v>
      </c>
      <c r="K14" s="56">
        <f t="shared" si="1"/>
        <v>0</v>
      </c>
    </row>
    <row r="15" spans="1:11">
      <c r="A15" s="55" t="s">
        <v>353</v>
      </c>
      <c r="B15" s="171">
        <v>3600010585</v>
      </c>
      <c r="C15" s="55" t="s">
        <v>187</v>
      </c>
      <c r="D15" s="174" t="s">
        <v>390</v>
      </c>
      <c r="E15" s="175" t="s">
        <v>356</v>
      </c>
      <c r="F15" s="176">
        <v>2305900004</v>
      </c>
      <c r="G15" s="173">
        <v>400</v>
      </c>
      <c r="H15" s="173" t="s">
        <v>397</v>
      </c>
      <c r="I15" s="55" t="s">
        <v>353</v>
      </c>
      <c r="J15" s="177">
        <f t="shared" si="0"/>
        <v>400</v>
      </c>
      <c r="K15" s="56">
        <f t="shared" si="1"/>
        <v>0</v>
      </c>
    </row>
    <row r="16" spans="1:11">
      <c r="A16" s="55" t="s">
        <v>353</v>
      </c>
      <c r="B16" s="55">
        <v>3600010586</v>
      </c>
      <c r="C16" s="55" t="s">
        <v>187</v>
      </c>
      <c r="D16" s="178" t="s">
        <v>390</v>
      </c>
      <c r="E16" s="11" t="s">
        <v>356</v>
      </c>
      <c r="F16" s="179">
        <v>2305900004</v>
      </c>
      <c r="G16" s="19">
        <v>450</v>
      </c>
      <c r="H16" s="19" t="s">
        <v>398</v>
      </c>
      <c r="I16" s="55" t="s">
        <v>353</v>
      </c>
      <c r="J16" s="94">
        <f t="shared" si="0"/>
        <v>450</v>
      </c>
      <c r="K16" s="56">
        <f t="shared" si="1"/>
        <v>0</v>
      </c>
    </row>
    <row r="17" spans="1:11">
      <c r="A17" s="180" t="s">
        <v>377</v>
      </c>
      <c r="B17" s="180">
        <v>3600012209</v>
      </c>
      <c r="C17" s="55" t="s">
        <v>187</v>
      </c>
      <c r="D17" s="180" t="s">
        <v>390</v>
      </c>
      <c r="E17" s="170" t="s">
        <v>395</v>
      </c>
      <c r="F17" s="165">
        <v>2305900004</v>
      </c>
      <c r="G17" s="41">
        <v>734300</v>
      </c>
      <c r="H17" s="41" t="s">
        <v>399</v>
      </c>
      <c r="I17" s="180" t="s">
        <v>377</v>
      </c>
      <c r="J17" s="181">
        <f t="shared" si="0"/>
        <v>734300</v>
      </c>
      <c r="K17" s="42">
        <f t="shared" si="1"/>
        <v>0</v>
      </c>
    </row>
    <row r="18" spans="1:11">
      <c r="A18" s="64"/>
      <c r="B18" s="64"/>
      <c r="C18" s="64"/>
      <c r="D18" s="64"/>
      <c r="E18" s="68"/>
      <c r="F18" s="65"/>
      <c r="G18" s="66"/>
      <c r="H18" s="64"/>
      <c r="I18" s="64"/>
      <c r="J18" s="66"/>
      <c r="K18" s="67"/>
    </row>
    <row r="19" spans="1:11">
      <c r="A19" s="64"/>
      <c r="B19" s="64"/>
      <c r="C19" s="64"/>
      <c r="D19" s="64"/>
      <c r="E19" s="68"/>
      <c r="F19" s="65"/>
      <c r="G19" s="69"/>
      <c r="H19" s="64"/>
      <c r="I19" s="64"/>
      <c r="J19" s="69"/>
      <c r="K19" s="70"/>
    </row>
    <row r="20" spans="1:11">
      <c r="A20" s="64"/>
      <c r="B20" s="64"/>
      <c r="C20" s="64"/>
      <c r="D20" s="64"/>
      <c r="E20" s="68"/>
      <c r="F20" s="65"/>
      <c r="G20" s="69"/>
      <c r="H20" s="64"/>
      <c r="I20" s="64"/>
      <c r="J20" s="69"/>
      <c r="K20" s="70"/>
    </row>
    <row r="21" spans="1:11" ht="24.75" thickBot="1">
      <c r="A21" s="237" t="s">
        <v>3</v>
      </c>
      <c r="B21" s="238"/>
      <c r="C21" s="238"/>
      <c r="D21" s="238"/>
      <c r="E21" s="238"/>
      <c r="F21" s="239"/>
      <c r="G21" s="71">
        <f>SUM(G11:G20)</f>
        <v>795960</v>
      </c>
      <c r="H21" s="237" t="s">
        <v>3</v>
      </c>
      <c r="I21" s="239"/>
      <c r="J21" s="71">
        <f>SUM(J11:J20)</f>
        <v>795960</v>
      </c>
      <c r="K21" s="71">
        <f>SUM(K20:K20)</f>
        <v>0</v>
      </c>
    </row>
    <row r="22" spans="1:11" ht="24.75" customHeight="1" thickTop="1">
      <c r="A22" s="219" t="s">
        <v>57</v>
      </c>
      <c r="B22" s="220"/>
      <c r="C22" s="220"/>
      <c r="D22" s="220"/>
      <c r="E22" s="220"/>
      <c r="F22" s="220"/>
      <c r="G22" s="221"/>
      <c r="H22" s="225" t="s">
        <v>58</v>
      </c>
      <c r="I22" s="226"/>
      <c r="J22" s="226"/>
      <c r="K22" s="227"/>
    </row>
    <row r="23" spans="1:11">
      <c r="A23" s="222"/>
      <c r="B23" s="223"/>
      <c r="C23" s="223"/>
      <c r="D23" s="223"/>
      <c r="E23" s="223"/>
      <c r="F23" s="223"/>
      <c r="G23" s="224"/>
      <c r="H23" s="228"/>
      <c r="I23" s="229"/>
      <c r="J23" s="229"/>
      <c r="K23" s="230"/>
    </row>
    <row r="25" spans="1:11">
      <c r="A25" s="60" t="s">
        <v>388</v>
      </c>
    </row>
  </sheetData>
  <mergeCells count="18">
    <mergeCell ref="A2:K2"/>
    <mergeCell ref="A8:G8"/>
    <mergeCell ref="H8:J8"/>
    <mergeCell ref="A9:A10"/>
    <mergeCell ref="B9:B10"/>
    <mergeCell ref="C9:C10"/>
    <mergeCell ref="D9:D10"/>
    <mergeCell ref="E9:E10"/>
    <mergeCell ref="F9:F10"/>
    <mergeCell ref="G9:G10"/>
    <mergeCell ref="A22:G23"/>
    <mergeCell ref="H22:K23"/>
    <mergeCell ref="H9:H10"/>
    <mergeCell ref="I9:I10"/>
    <mergeCell ref="J9:J10"/>
    <mergeCell ref="K9:K10"/>
    <mergeCell ref="A21:F21"/>
    <mergeCell ref="H21:I21"/>
  </mergeCells>
  <pageMargins left="0.45" right="0.45" top="0.75" bottom="0.75" header="0.3" footer="0.3"/>
  <pageSetup scale="7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F12" sqref="F12"/>
    </sheetView>
  </sheetViews>
  <sheetFormatPr defaultRowHeight="24"/>
  <cols>
    <col min="1" max="1" width="14.42578125" style="1" customWidth="1"/>
    <col min="2" max="2" width="23.85546875" style="1" bestFit="1" customWidth="1"/>
    <col min="3" max="3" width="14.140625" style="1" bestFit="1" customWidth="1"/>
    <col min="4" max="5" width="14.7109375" style="1" bestFit="1" customWidth="1"/>
    <col min="6" max="6" width="17.140625" style="2" customWidth="1"/>
    <col min="7" max="7" width="13.5703125" style="2" customWidth="1"/>
    <col min="8" max="16384" width="9.140625" style="1"/>
  </cols>
  <sheetData>
    <row r="1" spans="1:11">
      <c r="A1" s="21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2" t="s">
        <v>48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>
      <c r="A5" s="151" t="s">
        <v>0</v>
      </c>
      <c r="B5" s="151" t="s">
        <v>10</v>
      </c>
      <c r="C5" s="151" t="s">
        <v>61</v>
      </c>
      <c r="D5" s="151" t="s">
        <v>62</v>
      </c>
      <c r="E5" s="151" t="s">
        <v>63</v>
      </c>
      <c r="F5" s="18" t="s">
        <v>65</v>
      </c>
      <c r="G5" s="18" t="s">
        <v>64</v>
      </c>
    </row>
    <row r="6" spans="1:11">
      <c r="A6" s="12" t="s">
        <v>60</v>
      </c>
      <c r="B6" s="40" t="s">
        <v>72</v>
      </c>
      <c r="C6" s="11"/>
      <c r="D6" s="11"/>
      <c r="E6" s="19">
        <f>C6</f>
        <v>0</v>
      </c>
      <c r="F6" s="19">
        <v>0</v>
      </c>
      <c r="G6" s="19">
        <v>0</v>
      </c>
    </row>
    <row r="7" spans="1:11">
      <c r="A7" s="40"/>
      <c r="B7" s="40"/>
      <c r="C7" s="11"/>
      <c r="D7" s="11"/>
      <c r="E7" s="19">
        <f t="shared" ref="E7:E8" si="0">C7</f>
        <v>0</v>
      </c>
      <c r="F7" s="19">
        <v>0</v>
      </c>
      <c r="G7" s="19">
        <v>0</v>
      </c>
    </row>
    <row r="8" spans="1:11">
      <c r="A8" s="12" t="s">
        <v>66</v>
      </c>
      <c r="B8" s="40"/>
      <c r="C8" s="11"/>
      <c r="D8" s="11"/>
      <c r="E8" s="19">
        <f t="shared" si="0"/>
        <v>0</v>
      </c>
      <c r="F8" s="19">
        <v>0</v>
      </c>
      <c r="G8" s="19">
        <v>0</v>
      </c>
    </row>
    <row r="9" spans="1:11">
      <c r="A9" s="40"/>
      <c r="B9" s="40"/>
      <c r="C9" s="11"/>
      <c r="D9" s="89"/>
      <c r="E9" s="19">
        <f>D9</f>
        <v>0</v>
      </c>
      <c r="F9" s="19">
        <v>0</v>
      </c>
      <c r="G9" s="19">
        <v>0</v>
      </c>
    </row>
    <row r="10" spans="1:11">
      <c r="A10" s="12" t="s">
        <v>75</v>
      </c>
      <c r="B10" s="40"/>
      <c r="C10" s="19"/>
      <c r="D10" s="19"/>
      <c r="E10" s="20">
        <f>C10</f>
        <v>0</v>
      </c>
      <c r="F10" s="19">
        <v>0</v>
      </c>
      <c r="G10" s="19">
        <v>0</v>
      </c>
    </row>
    <row r="11" spans="1:11">
      <c r="A11" s="12"/>
      <c r="B11" s="11"/>
      <c r="C11" s="19">
        <v>0</v>
      </c>
      <c r="D11" s="19"/>
      <c r="E11" s="20">
        <f>C11</f>
        <v>0</v>
      </c>
      <c r="F11" s="19">
        <v>0</v>
      </c>
      <c r="G11" s="19">
        <v>0</v>
      </c>
    </row>
    <row r="13" spans="1:11" ht="24.75" thickBot="1">
      <c r="A13" s="247" t="s">
        <v>71</v>
      </c>
      <c r="B13" s="247"/>
      <c r="C13" s="247"/>
      <c r="D13" s="247"/>
      <c r="E13" s="90">
        <v>0</v>
      </c>
      <c r="F13" s="90">
        <v>0</v>
      </c>
      <c r="G13" s="102">
        <v>0</v>
      </c>
    </row>
    <row r="14" spans="1:11" ht="24.75" thickTop="1"/>
  </sheetData>
  <mergeCells count="1">
    <mergeCell ref="A13:D13"/>
  </mergeCells>
  <pageMargins left="0.7" right="0.7" top="0.75" bottom="0.75" header="0.3" footer="0.3"/>
  <pageSetup paperSize="9" fitToHeight="0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opLeftCell="A4" workbookViewId="0">
      <selection activeCell="F16" sqref="F16"/>
    </sheetView>
  </sheetViews>
  <sheetFormatPr defaultColWidth="9" defaultRowHeight="24"/>
  <cols>
    <col min="1" max="1" width="6.5703125" style="1" customWidth="1"/>
    <col min="2" max="2" width="29.85546875" style="1" customWidth="1"/>
    <col min="3" max="3" width="37.5703125" style="1" customWidth="1"/>
    <col min="4" max="4" width="15.28515625" style="1" customWidth="1"/>
    <col min="5" max="5" width="12.5703125" style="1" customWidth="1"/>
    <col min="6" max="6" width="13.28515625" style="1" customWidth="1"/>
    <col min="7" max="7" width="15.42578125" style="1" bestFit="1" customWidth="1"/>
    <col min="8" max="8" width="27.85546875" style="1" customWidth="1"/>
    <col min="9" max="16384" width="9" style="1"/>
  </cols>
  <sheetData>
    <row r="1" spans="1:8">
      <c r="A1" s="21" t="s">
        <v>43</v>
      </c>
      <c r="B1" s="21"/>
      <c r="C1" s="21"/>
      <c r="D1" s="15"/>
      <c r="E1" s="15"/>
      <c r="F1" s="15"/>
      <c r="G1" s="15"/>
      <c r="H1" s="15"/>
    </row>
    <row r="2" spans="1:8">
      <c r="A2" s="22" t="s">
        <v>48</v>
      </c>
      <c r="B2" s="22"/>
      <c r="C2" s="22"/>
      <c r="D2" s="15"/>
      <c r="E2" s="15"/>
      <c r="F2" s="15"/>
      <c r="G2" s="15"/>
      <c r="H2" s="15"/>
    </row>
    <row r="3" spans="1:8">
      <c r="A3" s="22" t="s">
        <v>154</v>
      </c>
      <c r="B3" s="22"/>
      <c r="C3" s="22"/>
    </row>
    <row r="5" spans="1:8">
      <c r="A5" s="269" t="s">
        <v>18</v>
      </c>
      <c r="B5" s="270" t="s">
        <v>0</v>
      </c>
      <c r="C5" s="271"/>
      <c r="D5" s="271"/>
      <c r="E5" s="271"/>
      <c r="F5" s="272"/>
      <c r="G5" s="269" t="s">
        <v>19</v>
      </c>
      <c r="H5" s="269" t="s">
        <v>20</v>
      </c>
    </row>
    <row r="6" spans="1:8">
      <c r="A6" s="269"/>
      <c r="B6" s="273"/>
      <c r="C6" s="274"/>
      <c r="D6" s="274"/>
      <c r="E6" s="274"/>
      <c r="F6" s="275"/>
      <c r="G6" s="269"/>
      <c r="H6" s="269"/>
    </row>
    <row r="7" spans="1:8">
      <c r="A7" s="14"/>
      <c r="B7" s="13" t="s">
        <v>21</v>
      </c>
      <c r="C7" s="13" t="s">
        <v>27</v>
      </c>
      <c r="D7" s="13" t="s">
        <v>22</v>
      </c>
      <c r="E7" s="13" t="s">
        <v>23</v>
      </c>
      <c r="F7" s="13" t="s">
        <v>24</v>
      </c>
      <c r="G7" s="11"/>
      <c r="H7" s="11"/>
    </row>
    <row r="8" spans="1:8">
      <c r="A8" s="14">
        <v>1</v>
      </c>
      <c r="B8" s="11" t="s">
        <v>55</v>
      </c>
      <c r="C8" s="11" t="s">
        <v>403</v>
      </c>
      <c r="D8" s="11" t="s">
        <v>176</v>
      </c>
      <c r="E8" s="11" t="s">
        <v>25</v>
      </c>
      <c r="F8" s="125" t="s">
        <v>94</v>
      </c>
      <c r="G8" s="16">
        <v>200</v>
      </c>
      <c r="H8" s="11" t="s">
        <v>54</v>
      </c>
    </row>
    <row r="9" spans="1:8">
      <c r="A9" s="91">
        <v>2</v>
      </c>
      <c r="B9" s="11" t="s">
        <v>55</v>
      </c>
      <c r="C9" s="11" t="s">
        <v>149</v>
      </c>
      <c r="D9" s="11" t="s">
        <v>176</v>
      </c>
      <c r="E9" s="11" t="s">
        <v>25</v>
      </c>
      <c r="F9" s="125" t="s">
        <v>89</v>
      </c>
      <c r="G9" s="16">
        <v>20995</v>
      </c>
      <c r="H9" s="11" t="s">
        <v>404</v>
      </c>
    </row>
    <row r="10" spans="1:8">
      <c r="A10" s="91">
        <v>3</v>
      </c>
      <c r="B10" s="11" t="s">
        <v>55</v>
      </c>
      <c r="C10" s="11" t="s">
        <v>405</v>
      </c>
      <c r="D10" s="11" t="s">
        <v>176</v>
      </c>
      <c r="E10" s="11" t="s">
        <v>406</v>
      </c>
      <c r="F10" s="125" t="s">
        <v>261</v>
      </c>
      <c r="G10" s="16">
        <v>17170</v>
      </c>
      <c r="H10" s="11" t="s">
        <v>54</v>
      </c>
    </row>
    <row r="11" spans="1:8">
      <c r="A11" s="91"/>
      <c r="B11" s="11"/>
      <c r="C11" s="11"/>
      <c r="D11" s="11"/>
      <c r="E11" s="11"/>
      <c r="F11" s="125"/>
      <c r="G11" s="16"/>
      <c r="H11" s="11"/>
    </row>
    <row r="12" spans="1:8">
      <c r="A12" s="91"/>
      <c r="B12" s="11"/>
      <c r="C12" s="11"/>
      <c r="D12" s="11"/>
      <c r="E12" s="11"/>
      <c r="F12" s="125"/>
      <c r="G12" s="16"/>
      <c r="H12" s="11"/>
    </row>
    <row r="13" spans="1:8">
      <c r="A13" s="91"/>
      <c r="B13" s="11"/>
      <c r="C13" s="11"/>
      <c r="D13" s="11"/>
      <c r="E13" s="11"/>
      <c r="F13" s="105"/>
      <c r="G13" s="16"/>
      <c r="H13" s="11"/>
    </row>
    <row r="14" spans="1:8">
      <c r="A14" s="11"/>
      <c r="B14" s="11"/>
      <c r="C14" s="11"/>
      <c r="D14" s="12" t="s">
        <v>26</v>
      </c>
      <c r="E14" s="11"/>
      <c r="F14" s="11"/>
      <c r="G14" s="148">
        <f>SUM(G8:G13)</f>
        <v>38365</v>
      </c>
      <c r="H14" s="11"/>
    </row>
    <row r="15" spans="1:8">
      <c r="A15" s="6"/>
      <c r="B15" s="6"/>
      <c r="C15" s="6"/>
      <c r="D15" s="7"/>
      <c r="E15" s="6"/>
      <c r="F15" s="6"/>
      <c r="G15" s="8"/>
      <c r="H15" s="6"/>
    </row>
  </sheetData>
  <mergeCells count="4">
    <mergeCell ref="A5:A6"/>
    <mergeCell ref="B5:F6"/>
    <mergeCell ref="G5:G6"/>
    <mergeCell ref="H5:H6"/>
  </mergeCells>
  <printOptions horizontalCentered="1"/>
  <pageMargins left="0.7" right="0.7" top="0.75" bottom="0.75" header="0.3" footer="0.3"/>
  <pageSetup paperSize="9" scale="7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6" workbookViewId="0">
      <selection activeCell="E24" sqref="E24"/>
    </sheetView>
  </sheetViews>
  <sheetFormatPr defaultColWidth="9.140625" defaultRowHeight="24"/>
  <cols>
    <col min="1" max="1" width="4.5703125" style="1" customWidth="1"/>
    <col min="2" max="2" width="63.7109375" style="1" customWidth="1"/>
    <col min="3" max="3" width="25.42578125" style="1" customWidth="1"/>
    <col min="4" max="16384" width="9.140625" style="1"/>
  </cols>
  <sheetData>
    <row r="1" spans="1:4">
      <c r="A1" s="246" t="s">
        <v>42</v>
      </c>
      <c r="B1" s="246"/>
      <c r="C1" s="246"/>
    </row>
    <row r="2" spans="1:4">
      <c r="A2" s="276" t="s">
        <v>48</v>
      </c>
      <c r="B2" s="276"/>
      <c r="C2" s="276"/>
    </row>
    <row r="3" spans="1:4">
      <c r="A3" s="276" t="s">
        <v>154</v>
      </c>
      <c r="B3" s="276"/>
      <c r="C3" s="276"/>
    </row>
    <row r="4" spans="1:4">
      <c r="A4" s="23"/>
      <c r="B4" s="23"/>
      <c r="C4" s="23"/>
    </row>
    <row r="5" spans="1:4">
      <c r="A5" s="13" t="s">
        <v>33</v>
      </c>
      <c r="B5" s="13" t="s">
        <v>0</v>
      </c>
      <c r="C5" s="13" t="s">
        <v>32</v>
      </c>
    </row>
    <row r="6" spans="1:4">
      <c r="A6" s="14">
        <v>1</v>
      </c>
      <c r="B6" s="185" t="s">
        <v>407</v>
      </c>
      <c r="C6" s="187">
        <v>101212.43</v>
      </c>
      <c r="D6" s="118"/>
    </row>
    <row r="7" spans="1:4">
      <c r="A7" s="14">
        <v>2</v>
      </c>
      <c r="B7" s="185" t="s">
        <v>408</v>
      </c>
      <c r="C7" s="187">
        <v>3.75</v>
      </c>
      <c r="D7" s="118"/>
    </row>
    <row r="8" spans="1:4">
      <c r="A8" s="14">
        <v>3</v>
      </c>
      <c r="B8" s="185" t="s">
        <v>409</v>
      </c>
      <c r="C8" s="187">
        <v>158069.69</v>
      </c>
      <c r="D8" s="118"/>
    </row>
    <row r="9" spans="1:4">
      <c r="A9" s="14">
        <v>4</v>
      </c>
      <c r="B9" s="185" t="s">
        <v>410</v>
      </c>
      <c r="C9" s="187">
        <v>1683.89</v>
      </c>
      <c r="D9" s="118"/>
    </row>
    <row r="10" spans="1:4">
      <c r="A10" s="91">
        <v>5</v>
      </c>
      <c r="B10" s="185" t="s">
        <v>411</v>
      </c>
      <c r="C10" s="187">
        <v>263188.96000000002</v>
      </c>
      <c r="D10" s="118"/>
    </row>
    <row r="11" spans="1:4">
      <c r="A11" s="91">
        <v>6</v>
      </c>
      <c r="B11" s="185" t="s">
        <v>412</v>
      </c>
      <c r="C11" s="187">
        <v>8046.4</v>
      </c>
      <c r="D11" s="118"/>
    </row>
    <row r="12" spans="1:4">
      <c r="A12" s="91">
        <v>7</v>
      </c>
      <c r="B12" s="186" t="s">
        <v>413</v>
      </c>
      <c r="C12" s="187">
        <v>3180</v>
      </c>
      <c r="D12" s="118"/>
    </row>
    <row r="13" spans="1:4">
      <c r="A13" s="91">
        <v>8</v>
      </c>
      <c r="B13" s="185" t="s">
        <v>414</v>
      </c>
      <c r="C13" s="187">
        <v>664205.18000000005</v>
      </c>
      <c r="D13" s="118"/>
    </row>
    <row r="14" spans="1:4">
      <c r="A14" s="91">
        <v>9</v>
      </c>
      <c r="B14" s="185" t="s">
        <v>415</v>
      </c>
      <c r="C14" s="187">
        <v>135983.25</v>
      </c>
      <c r="D14" s="118"/>
    </row>
    <row r="15" spans="1:4">
      <c r="A15" s="91">
        <v>10</v>
      </c>
      <c r="B15" s="185" t="s">
        <v>416</v>
      </c>
      <c r="C15" s="188">
        <v>120000</v>
      </c>
      <c r="D15" s="118"/>
    </row>
    <row r="16" spans="1:4">
      <c r="A16" s="91">
        <v>11</v>
      </c>
      <c r="B16" s="185" t="s">
        <v>417</v>
      </c>
      <c r="C16" s="188">
        <v>96000</v>
      </c>
      <c r="D16" s="118"/>
    </row>
    <row r="17" spans="1:4">
      <c r="A17" s="91">
        <v>12</v>
      </c>
      <c r="B17" s="185" t="s">
        <v>418</v>
      </c>
      <c r="C17" s="188">
        <v>11400</v>
      </c>
      <c r="D17" s="118"/>
    </row>
    <row r="18" spans="1:4">
      <c r="A18" s="91">
        <v>13</v>
      </c>
      <c r="B18" s="185" t="s">
        <v>419</v>
      </c>
      <c r="C18" s="188">
        <v>32000</v>
      </c>
      <c r="D18" s="118"/>
    </row>
    <row r="19" spans="1:4">
      <c r="A19" s="91">
        <v>14</v>
      </c>
      <c r="B19" s="185" t="s">
        <v>420</v>
      </c>
      <c r="C19" s="188">
        <v>60000</v>
      </c>
      <c r="D19" s="118"/>
    </row>
    <row r="20" spans="1:4">
      <c r="A20" s="91">
        <v>15</v>
      </c>
      <c r="B20" s="185" t="s">
        <v>421</v>
      </c>
      <c r="C20" s="188">
        <v>40291.360000000001</v>
      </c>
      <c r="D20" s="118"/>
    </row>
    <row r="21" spans="1:4">
      <c r="A21" s="91">
        <v>16</v>
      </c>
      <c r="B21" s="183" t="s">
        <v>88</v>
      </c>
      <c r="C21" s="184">
        <v>548121.74</v>
      </c>
      <c r="D21" s="118"/>
    </row>
    <row r="22" spans="1:4">
      <c r="A22" s="91"/>
      <c r="B22" s="119"/>
      <c r="C22" s="120"/>
      <c r="D22" s="118"/>
    </row>
    <row r="23" spans="1:4">
      <c r="A23" s="91"/>
      <c r="B23" s="11"/>
      <c r="C23" s="19"/>
    </row>
    <row r="24" spans="1:4">
      <c r="A24" s="11"/>
      <c r="B24" s="11"/>
      <c r="C24" s="11"/>
    </row>
    <row r="25" spans="1:4" ht="24.75" thickBot="1">
      <c r="A25" s="57"/>
      <c r="B25" s="59" t="s">
        <v>56</v>
      </c>
      <c r="C25" s="58">
        <f>SUM(C6:C24)</f>
        <v>2243386.6500000004</v>
      </c>
    </row>
    <row r="26" spans="1:4" ht="24.75" thickTop="1"/>
  </sheetData>
  <mergeCells count="3">
    <mergeCell ref="A1:C1"/>
    <mergeCell ref="A2:C2"/>
    <mergeCell ref="A3:C3"/>
  </mergeCells>
  <printOptions horizontalCentered="1"/>
  <pageMargins left="0.7" right="0.7" top="0.75" bottom="0.75" header="0.3" footer="0.3"/>
  <pageSetup paperSize="9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28" workbookViewId="0">
      <selection activeCell="I25" sqref="I25"/>
    </sheetView>
  </sheetViews>
  <sheetFormatPr defaultColWidth="9.140625" defaultRowHeight="17.25"/>
  <cols>
    <col min="1" max="1" width="15.7109375" style="10" customWidth="1"/>
    <col min="2" max="2" width="17" style="10" customWidth="1"/>
    <col min="3" max="3" width="16.28515625" style="10" customWidth="1"/>
    <col min="4" max="4" width="41.140625" style="10" customWidth="1"/>
    <col min="5" max="5" width="19.42578125" style="10" customWidth="1"/>
    <col min="6" max="6" width="16.140625" style="10" customWidth="1"/>
    <col min="7" max="16384" width="9.140625" style="10"/>
  </cols>
  <sheetData>
    <row r="1" spans="1:11" ht="24">
      <c r="A1" s="246" t="s">
        <v>168</v>
      </c>
      <c r="B1" s="246"/>
      <c r="C1" s="246"/>
      <c r="D1" s="246"/>
      <c r="E1" s="246"/>
      <c r="F1" s="246"/>
      <c r="G1" s="21"/>
      <c r="H1" s="21"/>
      <c r="I1" s="21"/>
      <c r="J1" s="21"/>
      <c r="K1" s="21"/>
    </row>
    <row r="2" spans="1:11" ht="24">
      <c r="A2" s="276" t="s">
        <v>48</v>
      </c>
      <c r="B2" s="276"/>
      <c r="C2" s="276"/>
      <c r="D2" s="276"/>
      <c r="E2" s="276"/>
      <c r="F2" s="276"/>
      <c r="G2" s="22"/>
      <c r="H2" s="22"/>
      <c r="I2" s="22"/>
      <c r="J2" s="22"/>
      <c r="K2" s="22"/>
    </row>
    <row r="3" spans="1:11" ht="24">
      <c r="A3" s="276" t="s">
        <v>154</v>
      </c>
      <c r="B3" s="276"/>
      <c r="C3" s="276"/>
      <c r="D3" s="276"/>
      <c r="E3" s="276"/>
      <c r="F3" s="276"/>
      <c r="G3" s="22"/>
      <c r="H3" s="22"/>
      <c r="I3" s="22"/>
      <c r="J3" s="22"/>
      <c r="K3" s="22"/>
    </row>
    <row r="4" spans="1:11" ht="24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">
      <c r="A6" s="13" t="s">
        <v>37</v>
      </c>
      <c r="B6" s="13" t="s">
        <v>38</v>
      </c>
      <c r="C6" s="13" t="s">
        <v>39</v>
      </c>
      <c r="D6" s="13" t="s">
        <v>40</v>
      </c>
      <c r="E6" s="13" t="s">
        <v>0</v>
      </c>
      <c r="F6" s="13" t="s">
        <v>32</v>
      </c>
    </row>
    <row r="7" spans="1:11" ht="24">
      <c r="A7" s="133">
        <v>242491</v>
      </c>
      <c r="B7" s="138" t="s">
        <v>237</v>
      </c>
      <c r="C7" s="122" t="s">
        <v>189</v>
      </c>
      <c r="D7" s="11" t="s">
        <v>156</v>
      </c>
      <c r="E7" s="11" t="s">
        <v>50</v>
      </c>
      <c r="F7" s="120">
        <v>55300</v>
      </c>
      <c r="G7" s="135"/>
    </row>
    <row r="8" spans="1:11" ht="24">
      <c r="A8" s="133">
        <v>242491</v>
      </c>
      <c r="B8" s="139" t="s">
        <v>240</v>
      </c>
      <c r="C8" s="122" t="s">
        <v>190</v>
      </c>
      <c r="D8" s="11" t="s">
        <v>157</v>
      </c>
      <c r="E8" s="11" t="s">
        <v>50</v>
      </c>
      <c r="F8" s="120">
        <v>33500</v>
      </c>
    </row>
    <row r="9" spans="1:11" ht="24">
      <c r="A9" s="132">
        <v>242487</v>
      </c>
      <c r="B9" s="139" t="s">
        <v>241</v>
      </c>
      <c r="C9" s="122" t="s">
        <v>191</v>
      </c>
      <c r="D9" s="11" t="s">
        <v>158</v>
      </c>
      <c r="E9" s="11" t="s">
        <v>50</v>
      </c>
      <c r="F9" s="120">
        <v>3800</v>
      </c>
    </row>
    <row r="10" spans="1:11" ht="24">
      <c r="A10" s="132">
        <v>242521</v>
      </c>
      <c r="B10" s="139" t="s">
        <v>242</v>
      </c>
      <c r="C10" s="122" t="s">
        <v>192</v>
      </c>
      <c r="D10" s="11" t="s">
        <v>159</v>
      </c>
      <c r="E10" s="11" t="s">
        <v>50</v>
      </c>
      <c r="F10" s="120">
        <v>47268</v>
      </c>
    </row>
    <row r="11" spans="1:11" ht="24">
      <c r="A11" s="132">
        <v>240783</v>
      </c>
      <c r="B11" s="139" t="s">
        <v>243</v>
      </c>
      <c r="C11" s="122" t="s">
        <v>195</v>
      </c>
      <c r="D11" s="11" t="s">
        <v>160</v>
      </c>
      <c r="E11" s="11" t="s">
        <v>50</v>
      </c>
      <c r="F11" s="121">
        <v>24830</v>
      </c>
    </row>
    <row r="12" spans="1:11" ht="24">
      <c r="A12" s="132">
        <v>241135</v>
      </c>
      <c r="B12" s="139" t="s">
        <v>249</v>
      </c>
      <c r="C12" s="122" t="s">
        <v>196</v>
      </c>
      <c r="D12" s="11" t="s">
        <v>161</v>
      </c>
      <c r="E12" s="11" t="s">
        <v>50</v>
      </c>
      <c r="F12" s="121">
        <v>10000</v>
      </c>
    </row>
    <row r="13" spans="1:11" ht="24">
      <c r="A13" s="132">
        <v>241149</v>
      </c>
      <c r="B13" s="140" t="s">
        <v>246</v>
      </c>
      <c r="C13" s="122" t="s">
        <v>248</v>
      </c>
      <c r="D13" s="142" t="s">
        <v>162</v>
      </c>
      <c r="E13" s="11" t="s">
        <v>442</v>
      </c>
      <c r="F13" s="121">
        <v>1050</v>
      </c>
    </row>
    <row r="14" spans="1:11" ht="24">
      <c r="A14" s="132">
        <v>242456</v>
      </c>
      <c r="B14" s="138" t="s">
        <v>244</v>
      </c>
      <c r="C14" s="122" t="s">
        <v>197</v>
      </c>
      <c r="D14" s="11" t="s">
        <v>163</v>
      </c>
      <c r="E14" s="11" t="s">
        <v>50</v>
      </c>
      <c r="F14" s="121">
        <v>37500</v>
      </c>
    </row>
    <row r="15" spans="1:11" ht="24">
      <c r="A15" s="132">
        <v>242470</v>
      </c>
      <c r="B15" s="140" t="s">
        <v>239</v>
      </c>
      <c r="C15" s="122" t="s">
        <v>198</v>
      </c>
      <c r="D15" s="11" t="s">
        <v>164</v>
      </c>
      <c r="E15" s="11" t="s">
        <v>50</v>
      </c>
      <c r="F15" s="121">
        <v>35950</v>
      </c>
    </row>
    <row r="16" spans="1:11" ht="24">
      <c r="A16" s="132">
        <v>242491</v>
      </c>
      <c r="B16" s="140" t="s">
        <v>238</v>
      </c>
      <c r="C16" s="122" t="s">
        <v>199</v>
      </c>
      <c r="D16" s="11" t="s">
        <v>165</v>
      </c>
      <c r="E16" s="11" t="s">
        <v>50</v>
      </c>
      <c r="F16" s="121">
        <v>72200</v>
      </c>
    </row>
    <row r="17" spans="1:7" ht="24">
      <c r="A17" s="132">
        <v>242536</v>
      </c>
      <c r="B17" s="140" t="s">
        <v>245</v>
      </c>
      <c r="C17" s="122" t="s">
        <v>200</v>
      </c>
      <c r="D17" s="11" t="s">
        <v>166</v>
      </c>
      <c r="E17" s="11" t="s">
        <v>50</v>
      </c>
      <c r="F17" s="121">
        <v>88500</v>
      </c>
    </row>
    <row r="18" spans="1:7" ht="24">
      <c r="A18" s="133">
        <v>242262</v>
      </c>
      <c r="B18" s="138" t="s">
        <v>426</v>
      </c>
      <c r="C18" s="122" t="s">
        <v>434</v>
      </c>
      <c r="D18" s="142" t="s">
        <v>423</v>
      </c>
      <c r="E18" s="11" t="s">
        <v>50</v>
      </c>
      <c r="F18" s="121">
        <v>99275</v>
      </c>
    </row>
    <row r="19" spans="1:7" ht="24">
      <c r="A19" s="133">
        <v>242330</v>
      </c>
      <c r="B19" s="138" t="s">
        <v>427</v>
      </c>
      <c r="C19" s="122" t="s">
        <v>435</v>
      </c>
      <c r="D19" s="142" t="s">
        <v>428</v>
      </c>
      <c r="E19" s="11" t="s">
        <v>50</v>
      </c>
      <c r="F19" s="121">
        <v>94875</v>
      </c>
    </row>
    <row r="20" spans="1:7" ht="24">
      <c r="A20" s="133">
        <v>241653</v>
      </c>
      <c r="B20" s="140" t="s">
        <v>246</v>
      </c>
      <c r="C20" s="122" t="s">
        <v>436</v>
      </c>
      <c r="D20" s="142" t="s">
        <v>431</v>
      </c>
      <c r="E20" s="11" t="s">
        <v>442</v>
      </c>
      <c r="F20" s="121">
        <v>2000</v>
      </c>
    </row>
    <row r="21" spans="1:7" ht="24">
      <c r="A21" s="133">
        <v>240682</v>
      </c>
      <c r="B21" s="140" t="s">
        <v>246</v>
      </c>
      <c r="C21" s="122" t="s">
        <v>437</v>
      </c>
      <c r="D21" s="142" t="s">
        <v>432</v>
      </c>
      <c r="E21" s="11" t="s">
        <v>442</v>
      </c>
      <c r="F21" s="121">
        <v>2000</v>
      </c>
    </row>
    <row r="22" spans="1:7" ht="24">
      <c r="A22" s="189">
        <v>241653</v>
      </c>
      <c r="B22" s="160" t="s">
        <v>246</v>
      </c>
      <c r="C22" s="122" t="s">
        <v>438</v>
      </c>
      <c r="D22" s="191" t="s">
        <v>433</v>
      </c>
      <c r="E22" s="11" t="s">
        <v>442</v>
      </c>
      <c r="F22" s="192">
        <v>2000</v>
      </c>
    </row>
    <row r="23" spans="1:7" ht="24">
      <c r="A23" s="132">
        <v>241661</v>
      </c>
      <c r="B23" s="141" t="s">
        <v>246</v>
      </c>
      <c r="C23" s="122" t="s">
        <v>201</v>
      </c>
      <c r="D23" s="123" t="s">
        <v>193</v>
      </c>
      <c r="E23" s="11" t="s">
        <v>204</v>
      </c>
      <c r="F23" s="19">
        <v>1500</v>
      </c>
    </row>
    <row r="24" spans="1:7" ht="24">
      <c r="A24" s="132">
        <v>241661</v>
      </c>
      <c r="B24" s="141" t="s">
        <v>246</v>
      </c>
      <c r="C24" s="122" t="s">
        <v>202</v>
      </c>
      <c r="D24" s="123" t="s">
        <v>167</v>
      </c>
      <c r="E24" s="11" t="s">
        <v>204</v>
      </c>
      <c r="F24" s="19">
        <v>1500</v>
      </c>
    </row>
    <row r="25" spans="1:7" ht="24">
      <c r="A25" s="132">
        <v>241661</v>
      </c>
      <c r="B25" s="141" t="s">
        <v>246</v>
      </c>
      <c r="C25" s="122" t="s">
        <v>203</v>
      </c>
      <c r="D25" s="123" t="s">
        <v>194</v>
      </c>
      <c r="E25" s="11" t="s">
        <v>204</v>
      </c>
      <c r="F25" s="19">
        <v>1500</v>
      </c>
    </row>
    <row r="26" spans="1:7" ht="24">
      <c r="A26" s="133">
        <v>23622</v>
      </c>
      <c r="B26" s="139" t="s">
        <v>422</v>
      </c>
      <c r="C26" s="122" t="s">
        <v>439</v>
      </c>
      <c r="D26" s="142" t="s">
        <v>423</v>
      </c>
      <c r="E26" s="11" t="s">
        <v>50</v>
      </c>
      <c r="F26" s="121">
        <v>9400</v>
      </c>
      <c r="G26" s="193"/>
    </row>
    <row r="27" spans="1:7" ht="24">
      <c r="A27" s="133">
        <v>23647</v>
      </c>
      <c r="B27" s="91" t="s">
        <v>424</v>
      </c>
      <c r="C27" s="122" t="s">
        <v>440</v>
      </c>
      <c r="D27" s="142" t="s">
        <v>425</v>
      </c>
      <c r="E27" s="11" t="s">
        <v>50</v>
      </c>
      <c r="F27" s="194">
        <v>17500</v>
      </c>
      <c r="G27" s="193"/>
    </row>
    <row r="28" spans="1:7" ht="24">
      <c r="A28" s="197">
        <v>241029</v>
      </c>
      <c r="B28" s="190" t="s">
        <v>429</v>
      </c>
      <c r="C28" s="122" t="s">
        <v>441</v>
      </c>
      <c r="D28" s="191" t="s">
        <v>430</v>
      </c>
      <c r="E28" s="11" t="s">
        <v>50</v>
      </c>
      <c r="F28" s="121">
        <v>7725</v>
      </c>
      <c r="G28" s="193"/>
    </row>
    <row r="29" spans="1:7" ht="24">
      <c r="A29" s="133"/>
      <c r="B29" s="179"/>
      <c r="C29" s="139"/>
      <c r="D29" s="142"/>
      <c r="E29" s="11"/>
      <c r="F29" s="194"/>
      <c r="G29" s="193"/>
    </row>
    <row r="30" spans="1:7" ht="24">
      <c r="A30" s="133"/>
      <c r="B30" s="179"/>
      <c r="C30" s="139"/>
      <c r="D30" s="142"/>
      <c r="E30" s="11"/>
      <c r="F30" s="194"/>
      <c r="G30" s="193"/>
    </row>
    <row r="31" spans="1:7" ht="24">
      <c r="A31" s="196"/>
      <c r="B31" s="195"/>
      <c r="C31" s="190"/>
      <c r="D31" s="191"/>
      <c r="E31" s="11"/>
      <c r="F31" s="194"/>
      <c r="G31" s="193"/>
    </row>
    <row r="32" spans="1:7" s="1" customFormat="1" ht="24">
      <c r="A32" s="250" t="s">
        <v>3</v>
      </c>
      <c r="B32" s="252"/>
      <c r="C32" s="12"/>
      <c r="D32" s="12"/>
      <c r="E32" s="12"/>
      <c r="F32" s="46">
        <f>SUM(F7:F28)</f>
        <v>649173</v>
      </c>
    </row>
    <row r="33" spans="6:6">
      <c r="F33" s="143"/>
    </row>
    <row r="34" spans="6:6">
      <c r="F34" s="144"/>
    </row>
    <row r="35" spans="6:6">
      <c r="F35" s="144"/>
    </row>
  </sheetData>
  <mergeCells count="4">
    <mergeCell ref="A32:B32"/>
    <mergeCell ref="A1:F1"/>
    <mergeCell ref="A2:F2"/>
    <mergeCell ref="A3:F3"/>
  </mergeCells>
  <pageMargins left="0.7" right="0.7" top="0.75" bottom="0.75" header="0.3" footer="0.3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40" workbookViewId="0">
      <selection activeCell="E53" sqref="E53"/>
    </sheetView>
  </sheetViews>
  <sheetFormatPr defaultColWidth="9" defaultRowHeight="24"/>
  <cols>
    <col min="1" max="1" width="42.85546875" style="1" bestFit="1" customWidth="1"/>
    <col min="2" max="2" width="17.140625" style="1" customWidth="1"/>
    <col min="3" max="3" width="16.85546875" style="1" customWidth="1"/>
    <col min="4" max="4" width="12" style="1" customWidth="1"/>
    <col min="5" max="5" width="13.42578125" style="1" bestFit="1" customWidth="1"/>
    <col min="6" max="6" width="13.140625" style="1" bestFit="1" customWidth="1"/>
    <col min="7" max="7" width="15.28515625" style="1" customWidth="1"/>
    <col min="8" max="8" width="16.140625" style="1" customWidth="1"/>
    <col min="9" max="9" width="12.42578125" style="1" bestFit="1" customWidth="1"/>
    <col min="10" max="10" width="11.28515625" style="1" bestFit="1" customWidth="1"/>
    <col min="11" max="16384" width="9" style="1"/>
  </cols>
  <sheetData>
    <row r="1" spans="1:11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2" t="s">
        <v>48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>
      <c r="A3" s="22" t="s">
        <v>154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>
      <c r="H4" s="3" t="s">
        <v>67</v>
      </c>
    </row>
    <row r="5" spans="1:11">
      <c r="A5" s="9" t="s">
        <v>28</v>
      </c>
      <c r="B5" s="17" t="s">
        <v>29</v>
      </c>
      <c r="C5" s="17" t="s">
        <v>49</v>
      </c>
      <c r="D5" s="17" t="s">
        <v>30</v>
      </c>
      <c r="E5" s="17" t="s">
        <v>31</v>
      </c>
      <c r="F5" s="18" t="s">
        <v>1</v>
      </c>
      <c r="G5" s="13" t="s">
        <v>2</v>
      </c>
      <c r="H5" s="13" t="s">
        <v>3</v>
      </c>
    </row>
    <row r="6" spans="1:11">
      <c r="A6" s="123" t="s">
        <v>169</v>
      </c>
      <c r="B6" s="136">
        <v>25900</v>
      </c>
      <c r="C6" s="19">
        <v>5063.16</v>
      </c>
      <c r="D6" s="19">
        <v>2596.77</v>
      </c>
      <c r="E6" s="19">
        <f t="shared" ref="E6:E44" si="0">B6-C6-D6</f>
        <v>18240.07</v>
      </c>
      <c r="F6" s="19">
        <v>0</v>
      </c>
      <c r="G6" s="120">
        <f>E6</f>
        <v>18240.07</v>
      </c>
      <c r="H6" s="94">
        <f>SUM(F6:G6)</f>
        <v>18240.07</v>
      </c>
      <c r="I6" s="145"/>
      <c r="J6" s="145"/>
    </row>
    <row r="7" spans="1:11">
      <c r="A7" s="123" t="s">
        <v>170</v>
      </c>
      <c r="B7" s="137">
        <v>953</v>
      </c>
      <c r="C7" s="19">
        <v>0</v>
      </c>
      <c r="D7" s="19">
        <v>0</v>
      </c>
      <c r="E7" s="19">
        <f t="shared" si="0"/>
        <v>953</v>
      </c>
      <c r="F7" s="19">
        <v>0</v>
      </c>
      <c r="G7" s="120">
        <f t="shared" ref="G7:G10" si="1">E7</f>
        <v>953</v>
      </c>
      <c r="H7" s="94">
        <f>SUM(F7:G7)</f>
        <v>953</v>
      </c>
      <c r="I7" s="145"/>
      <c r="J7" s="145"/>
    </row>
    <row r="8" spans="1:11">
      <c r="A8" s="123" t="s">
        <v>171</v>
      </c>
      <c r="B8" s="137">
        <v>1000</v>
      </c>
      <c r="C8" s="19">
        <v>0</v>
      </c>
      <c r="D8" s="19">
        <v>0</v>
      </c>
      <c r="E8" s="19">
        <f t="shared" si="0"/>
        <v>1000</v>
      </c>
      <c r="F8" s="19">
        <v>0</v>
      </c>
      <c r="G8" s="120">
        <f t="shared" si="1"/>
        <v>1000</v>
      </c>
      <c r="H8" s="94">
        <f>SUM(F8:G8)</f>
        <v>1000</v>
      </c>
    </row>
    <row r="9" spans="1:11">
      <c r="A9" s="123" t="s">
        <v>173</v>
      </c>
      <c r="B9" s="137">
        <v>1000</v>
      </c>
      <c r="C9" s="94">
        <v>0</v>
      </c>
      <c r="D9" s="94">
        <v>0</v>
      </c>
      <c r="E9" s="19">
        <f t="shared" si="0"/>
        <v>1000</v>
      </c>
      <c r="F9" s="19">
        <v>0</v>
      </c>
      <c r="G9" s="120">
        <f t="shared" si="1"/>
        <v>1000</v>
      </c>
      <c r="H9" s="94">
        <f>SUM(F9:G9)</f>
        <v>1000</v>
      </c>
      <c r="J9" s="145"/>
    </row>
    <row r="10" spans="1:11">
      <c r="A10" s="123" t="s">
        <v>172</v>
      </c>
      <c r="B10" s="146">
        <v>2090</v>
      </c>
      <c r="C10" s="19">
        <v>0</v>
      </c>
      <c r="D10" s="19">
        <v>0</v>
      </c>
      <c r="E10" s="19">
        <f t="shared" si="0"/>
        <v>2090</v>
      </c>
      <c r="F10" s="19">
        <v>0</v>
      </c>
      <c r="G10" s="120">
        <f t="shared" si="1"/>
        <v>2090</v>
      </c>
      <c r="H10" s="19">
        <f>SUM(F10:G10)</f>
        <v>2090</v>
      </c>
      <c r="I10" s="145"/>
    </row>
    <row r="11" spans="1:11">
      <c r="A11" s="123" t="s">
        <v>174</v>
      </c>
      <c r="B11" s="137">
        <v>19500</v>
      </c>
      <c r="C11" s="19">
        <v>2933.72</v>
      </c>
      <c r="D11" s="19">
        <v>1213.92</v>
      </c>
      <c r="E11" s="19">
        <f t="shared" si="0"/>
        <v>15352.359999999999</v>
      </c>
      <c r="F11" s="19">
        <v>0</v>
      </c>
      <c r="G11" s="120">
        <f>E11</f>
        <v>15352.359999999999</v>
      </c>
      <c r="H11" s="19">
        <f t="shared" ref="H11:H44" si="2">SUM(F11:G11)</f>
        <v>15352.359999999999</v>
      </c>
      <c r="I11" s="145"/>
    </row>
    <row r="12" spans="1:11">
      <c r="A12" s="123" t="s">
        <v>205</v>
      </c>
      <c r="B12" s="137">
        <v>2550</v>
      </c>
      <c r="C12" s="19">
        <v>52</v>
      </c>
      <c r="D12" s="19">
        <v>182</v>
      </c>
      <c r="E12" s="19">
        <f t="shared" si="0"/>
        <v>2316</v>
      </c>
      <c r="F12" s="19">
        <v>0</v>
      </c>
      <c r="G12" s="120">
        <f>E12</f>
        <v>2316</v>
      </c>
      <c r="H12" s="19">
        <f>SUM(F12:G12)</f>
        <v>2316</v>
      </c>
      <c r="I12" s="145"/>
    </row>
    <row r="13" spans="1:11">
      <c r="A13" s="123" t="s">
        <v>206</v>
      </c>
      <c r="B13" s="137">
        <v>2550</v>
      </c>
      <c r="C13" s="19">
        <v>52</v>
      </c>
      <c r="D13" s="19">
        <v>182</v>
      </c>
      <c r="E13" s="19">
        <f t="shared" si="0"/>
        <v>2316</v>
      </c>
      <c r="F13" s="19">
        <v>0</v>
      </c>
      <c r="G13" s="120">
        <f t="shared" ref="G13:G40" si="3">E13</f>
        <v>2316</v>
      </c>
      <c r="H13" s="19">
        <f t="shared" ref="H13:H41" si="4">SUM(F13:G13)</f>
        <v>2316</v>
      </c>
      <c r="I13" s="145"/>
    </row>
    <row r="14" spans="1:11">
      <c r="A14" s="123" t="s">
        <v>207</v>
      </c>
      <c r="B14" s="137">
        <v>2550</v>
      </c>
      <c r="C14" s="19">
        <v>52</v>
      </c>
      <c r="D14" s="19">
        <v>182</v>
      </c>
      <c r="E14" s="19">
        <f t="shared" si="0"/>
        <v>2316</v>
      </c>
      <c r="F14" s="19">
        <v>0</v>
      </c>
      <c r="G14" s="120">
        <f t="shared" si="3"/>
        <v>2316</v>
      </c>
      <c r="H14" s="19">
        <f t="shared" si="4"/>
        <v>2316</v>
      </c>
    </row>
    <row r="15" spans="1:11">
      <c r="A15" s="123" t="s">
        <v>208</v>
      </c>
      <c r="B15" s="137">
        <v>2550</v>
      </c>
      <c r="C15" s="19">
        <v>52</v>
      </c>
      <c r="D15" s="19">
        <v>182</v>
      </c>
      <c r="E15" s="19">
        <f t="shared" si="0"/>
        <v>2316</v>
      </c>
      <c r="F15" s="19">
        <v>0</v>
      </c>
      <c r="G15" s="120">
        <f t="shared" si="3"/>
        <v>2316</v>
      </c>
      <c r="H15" s="19">
        <f t="shared" si="4"/>
        <v>2316</v>
      </c>
    </row>
    <row r="16" spans="1:11">
      <c r="A16" s="123" t="s">
        <v>209</v>
      </c>
      <c r="B16" s="137">
        <v>2550</v>
      </c>
      <c r="C16" s="19">
        <v>52</v>
      </c>
      <c r="D16" s="19">
        <v>182</v>
      </c>
      <c r="E16" s="19">
        <f t="shared" si="0"/>
        <v>2316</v>
      </c>
      <c r="F16" s="19">
        <v>0</v>
      </c>
      <c r="G16" s="120">
        <f t="shared" si="3"/>
        <v>2316</v>
      </c>
      <c r="H16" s="19">
        <f t="shared" si="4"/>
        <v>2316</v>
      </c>
    </row>
    <row r="17" spans="1:8">
      <c r="A17" s="123" t="s">
        <v>210</v>
      </c>
      <c r="B17" s="137">
        <v>2550</v>
      </c>
      <c r="C17" s="19">
        <v>52</v>
      </c>
      <c r="D17" s="19">
        <v>182</v>
      </c>
      <c r="E17" s="19">
        <f t="shared" si="0"/>
        <v>2316</v>
      </c>
      <c r="F17" s="19">
        <v>0</v>
      </c>
      <c r="G17" s="120">
        <f t="shared" si="3"/>
        <v>2316</v>
      </c>
      <c r="H17" s="19">
        <f t="shared" si="4"/>
        <v>2316</v>
      </c>
    </row>
    <row r="18" spans="1:8">
      <c r="A18" s="123" t="s">
        <v>211</v>
      </c>
      <c r="B18" s="137">
        <v>2550</v>
      </c>
      <c r="C18" s="19">
        <v>52</v>
      </c>
      <c r="D18" s="19">
        <v>182</v>
      </c>
      <c r="E18" s="19">
        <f t="shared" si="0"/>
        <v>2316</v>
      </c>
      <c r="F18" s="19">
        <v>0</v>
      </c>
      <c r="G18" s="120">
        <f t="shared" si="3"/>
        <v>2316</v>
      </c>
      <c r="H18" s="19">
        <f t="shared" si="4"/>
        <v>2316</v>
      </c>
    </row>
    <row r="19" spans="1:8">
      <c r="A19" s="123" t="s">
        <v>212</v>
      </c>
      <c r="B19" s="137">
        <v>2550</v>
      </c>
      <c r="C19" s="19">
        <v>52</v>
      </c>
      <c r="D19" s="19">
        <v>182</v>
      </c>
      <c r="E19" s="19">
        <f t="shared" si="0"/>
        <v>2316</v>
      </c>
      <c r="F19" s="19">
        <v>0</v>
      </c>
      <c r="G19" s="120">
        <f t="shared" si="3"/>
        <v>2316</v>
      </c>
      <c r="H19" s="19">
        <f t="shared" si="4"/>
        <v>2316</v>
      </c>
    </row>
    <row r="20" spans="1:8">
      <c r="A20" s="123" t="s">
        <v>213</v>
      </c>
      <c r="B20" s="137">
        <v>2550</v>
      </c>
      <c r="C20" s="19">
        <v>52</v>
      </c>
      <c r="D20" s="19">
        <v>182</v>
      </c>
      <c r="E20" s="19">
        <f t="shared" si="0"/>
        <v>2316</v>
      </c>
      <c r="F20" s="19">
        <v>0</v>
      </c>
      <c r="G20" s="120">
        <f t="shared" si="3"/>
        <v>2316</v>
      </c>
      <c r="H20" s="19">
        <f t="shared" si="4"/>
        <v>2316</v>
      </c>
    </row>
    <row r="21" spans="1:8">
      <c r="A21" s="123" t="s">
        <v>214</v>
      </c>
      <c r="B21" s="137">
        <v>2550</v>
      </c>
      <c r="C21" s="19">
        <v>52</v>
      </c>
      <c r="D21" s="19">
        <v>182</v>
      </c>
      <c r="E21" s="19">
        <f t="shared" si="0"/>
        <v>2316</v>
      </c>
      <c r="F21" s="19">
        <v>0</v>
      </c>
      <c r="G21" s="120">
        <f t="shared" si="3"/>
        <v>2316</v>
      </c>
      <c r="H21" s="19">
        <f t="shared" si="4"/>
        <v>2316</v>
      </c>
    </row>
    <row r="22" spans="1:8">
      <c r="A22" s="123" t="s">
        <v>215</v>
      </c>
      <c r="B22" s="137">
        <v>2550</v>
      </c>
      <c r="C22" s="19">
        <v>52</v>
      </c>
      <c r="D22" s="19">
        <v>182</v>
      </c>
      <c r="E22" s="19">
        <f t="shared" si="0"/>
        <v>2316</v>
      </c>
      <c r="F22" s="19">
        <v>0</v>
      </c>
      <c r="G22" s="120">
        <f t="shared" si="3"/>
        <v>2316</v>
      </c>
      <c r="H22" s="19">
        <f t="shared" si="4"/>
        <v>2316</v>
      </c>
    </row>
    <row r="23" spans="1:8">
      <c r="A23" s="123" t="s">
        <v>216</v>
      </c>
      <c r="B23" s="137">
        <v>2550</v>
      </c>
      <c r="C23" s="19">
        <v>52</v>
      </c>
      <c r="D23" s="19">
        <v>182</v>
      </c>
      <c r="E23" s="19">
        <f t="shared" si="0"/>
        <v>2316</v>
      </c>
      <c r="F23" s="19">
        <v>0</v>
      </c>
      <c r="G23" s="120">
        <f t="shared" si="3"/>
        <v>2316</v>
      </c>
      <c r="H23" s="19">
        <f t="shared" si="4"/>
        <v>2316</v>
      </c>
    </row>
    <row r="24" spans="1:8">
      <c r="A24" s="123" t="s">
        <v>217</v>
      </c>
      <c r="B24" s="137">
        <v>2550</v>
      </c>
      <c r="C24" s="19">
        <v>52</v>
      </c>
      <c r="D24" s="19">
        <v>182</v>
      </c>
      <c r="E24" s="19">
        <f t="shared" si="0"/>
        <v>2316</v>
      </c>
      <c r="F24" s="19">
        <v>0</v>
      </c>
      <c r="G24" s="120">
        <f t="shared" si="3"/>
        <v>2316</v>
      </c>
      <c r="H24" s="19">
        <f t="shared" si="4"/>
        <v>2316</v>
      </c>
    </row>
    <row r="25" spans="1:8">
      <c r="A25" s="123" t="s">
        <v>218</v>
      </c>
      <c r="B25" s="137">
        <v>2550</v>
      </c>
      <c r="C25" s="19">
        <v>52</v>
      </c>
      <c r="D25" s="19">
        <v>182</v>
      </c>
      <c r="E25" s="19">
        <f t="shared" si="0"/>
        <v>2316</v>
      </c>
      <c r="F25" s="19">
        <v>0</v>
      </c>
      <c r="G25" s="120">
        <f t="shared" si="3"/>
        <v>2316</v>
      </c>
      <c r="H25" s="19">
        <f t="shared" si="4"/>
        <v>2316</v>
      </c>
    </row>
    <row r="26" spans="1:8">
      <c r="A26" s="123" t="s">
        <v>219</v>
      </c>
      <c r="B26" s="137">
        <v>2550</v>
      </c>
      <c r="C26" s="19">
        <v>52</v>
      </c>
      <c r="D26" s="19">
        <v>182</v>
      </c>
      <c r="E26" s="19">
        <f t="shared" si="0"/>
        <v>2316</v>
      </c>
      <c r="F26" s="19">
        <v>0</v>
      </c>
      <c r="G26" s="120">
        <f t="shared" si="3"/>
        <v>2316</v>
      </c>
      <c r="H26" s="19">
        <f t="shared" si="4"/>
        <v>2316</v>
      </c>
    </row>
    <row r="27" spans="1:8">
      <c r="A27" s="123" t="s">
        <v>220</v>
      </c>
      <c r="B27" s="137">
        <v>2550</v>
      </c>
      <c r="C27" s="19">
        <v>52</v>
      </c>
      <c r="D27" s="19">
        <v>182</v>
      </c>
      <c r="E27" s="19">
        <f t="shared" si="0"/>
        <v>2316</v>
      </c>
      <c r="F27" s="19">
        <v>0</v>
      </c>
      <c r="G27" s="120">
        <f t="shared" si="3"/>
        <v>2316</v>
      </c>
      <c r="H27" s="19">
        <f t="shared" si="4"/>
        <v>2316</v>
      </c>
    </row>
    <row r="28" spans="1:8">
      <c r="A28" s="123" t="s">
        <v>221</v>
      </c>
      <c r="B28" s="137">
        <v>2550</v>
      </c>
      <c r="C28" s="19">
        <v>52</v>
      </c>
      <c r="D28" s="19">
        <v>182</v>
      </c>
      <c r="E28" s="19">
        <f t="shared" si="0"/>
        <v>2316</v>
      </c>
      <c r="F28" s="19">
        <v>0</v>
      </c>
      <c r="G28" s="120">
        <f t="shared" si="3"/>
        <v>2316</v>
      </c>
      <c r="H28" s="19">
        <f t="shared" si="4"/>
        <v>2316</v>
      </c>
    </row>
    <row r="29" spans="1:8">
      <c r="A29" s="123" t="s">
        <v>222</v>
      </c>
      <c r="B29" s="137">
        <v>2550</v>
      </c>
      <c r="C29" s="19">
        <v>52</v>
      </c>
      <c r="D29" s="19">
        <v>182</v>
      </c>
      <c r="E29" s="19">
        <f t="shared" si="0"/>
        <v>2316</v>
      </c>
      <c r="F29" s="19">
        <v>0</v>
      </c>
      <c r="G29" s="120">
        <f t="shared" si="3"/>
        <v>2316</v>
      </c>
      <c r="H29" s="19">
        <f t="shared" si="4"/>
        <v>2316</v>
      </c>
    </row>
    <row r="30" spans="1:8">
      <c r="A30" s="123" t="s">
        <v>223</v>
      </c>
      <c r="B30" s="137">
        <v>2550</v>
      </c>
      <c r="C30" s="19">
        <v>52</v>
      </c>
      <c r="D30" s="19">
        <v>182</v>
      </c>
      <c r="E30" s="19">
        <f t="shared" si="0"/>
        <v>2316</v>
      </c>
      <c r="F30" s="19">
        <v>0</v>
      </c>
      <c r="G30" s="120">
        <f t="shared" si="3"/>
        <v>2316</v>
      </c>
      <c r="H30" s="19">
        <f t="shared" si="4"/>
        <v>2316</v>
      </c>
    </row>
    <row r="31" spans="1:8">
      <c r="A31" s="123" t="s">
        <v>224</v>
      </c>
      <c r="B31" s="137">
        <v>2550</v>
      </c>
      <c r="C31" s="19">
        <v>52</v>
      </c>
      <c r="D31" s="19">
        <v>182</v>
      </c>
      <c r="E31" s="19">
        <f t="shared" si="0"/>
        <v>2316</v>
      </c>
      <c r="F31" s="19">
        <v>0</v>
      </c>
      <c r="G31" s="120">
        <f t="shared" si="3"/>
        <v>2316</v>
      </c>
      <c r="H31" s="19">
        <f t="shared" si="4"/>
        <v>2316</v>
      </c>
    </row>
    <row r="32" spans="1:8">
      <c r="A32" s="123" t="s">
        <v>225</v>
      </c>
      <c r="B32" s="137">
        <v>2550</v>
      </c>
      <c r="C32" s="19">
        <v>52</v>
      </c>
      <c r="D32" s="19">
        <v>182</v>
      </c>
      <c r="E32" s="19">
        <f t="shared" si="0"/>
        <v>2316</v>
      </c>
      <c r="F32" s="19">
        <v>0</v>
      </c>
      <c r="G32" s="120">
        <f t="shared" si="3"/>
        <v>2316</v>
      </c>
      <c r="H32" s="19">
        <f t="shared" si="4"/>
        <v>2316</v>
      </c>
    </row>
    <row r="33" spans="1:10">
      <c r="A33" s="123" t="s">
        <v>226</v>
      </c>
      <c r="B33" s="137">
        <v>2550</v>
      </c>
      <c r="C33" s="19">
        <v>52</v>
      </c>
      <c r="D33" s="19">
        <v>182</v>
      </c>
      <c r="E33" s="19">
        <f t="shared" si="0"/>
        <v>2316</v>
      </c>
      <c r="F33" s="19">
        <v>0</v>
      </c>
      <c r="G33" s="120">
        <f t="shared" si="3"/>
        <v>2316</v>
      </c>
      <c r="H33" s="19">
        <f t="shared" si="4"/>
        <v>2316</v>
      </c>
    </row>
    <row r="34" spans="1:10">
      <c r="A34" s="123" t="s">
        <v>227</v>
      </c>
      <c r="B34" s="137">
        <v>2550</v>
      </c>
      <c r="C34" s="19">
        <v>52</v>
      </c>
      <c r="D34" s="19">
        <v>182</v>
      </c>
      <c r="E34" s="19">
        <f t="shared" si="0"/>
        <v>2316</v>
      </c>
      <c r="F34" s="19">
        <v>0</v>
      </c>
      <c r="G34" s="120">
        <f t="shared" si="3"/>
        <v>2316</v>
      </c>
      <c r="H34" s="19">
        <f t="shared" si="4"/>
        <v>2316</v>
      </c>
    </row>
    <row r="35" spans="1:10">
      <c r="A35" s="123" t="s">
        <v>228</v>
      </c>
      <c r="B35" s="137">
        <v>2550</v>
      </c>
      <c r="C35" s="19">
        <v>52</v>
      </c>
      <c r="D35" s="19">
        <v>182</v>
      </c>
      <c r="E35" s="19">
        <f t="shared" si="0"/>
        <v>2316</v>
      </c>
      <c r="F35" s="19">
        <v>0</v>
      </c>
      <c r="G35" s="120">
        <f t="shared" si="3"/>
        <v>2316</v>
      </c>
      <c r="H35" s="19">
        <f t="shared" si="4"/>
        <v>2316</v>
      </c>
    </row>
    <row r="36" spans="1:10">
      <c r="A36" s="123" t="s">
        <v>229</v>
      </c>
      <c r="B36" s="137">
        <v>2550</v>
      </c>
      <c r="C36" s="19">
        <v>52</v>
      </c>
      <c r="D36" s="19">
        <v>182</v>
      </c>
      <c r="E36" s="19">
        <f t="shared" si="0"/>
        <v>2316</v>
      </c>
      <c r="F36" s="19">
        <v>0</v>
      </c>
      <c r="G36" s="120">
        <f t="shared" si="3"/>
        <v>2316</v>
      </c>
      <c r="H36" s="19">
        <f t="shared" si="4"/>
        <v>2316</v>
      </c>
    </row>
    <row r="37" spans="1:10">
      <c r="A37" s="123" t="s">
        <v>230</v>
      </c>
      <c r="B37" s="137">
        <v>2550</v>
      </c>
      <c r="C37" s="19">
        <v>52</v>
      </c>
      <c r="D37" s="19">
        <v>182</v>
      </c>
      <c r="E37" s="19">
        <f t="shared" si="0"/>
        <v>2316</v>
      </c>
      <c r="F37" s="19">
        <v>0</v>
      </c>
      <c r="G37" s="120">
        <f t="shared" si="3"/>
        <v>2316</v>
      </c>
      <c r="H37" s="19">
        <f t="shared" si="4"/>
        <v>2316</v>
      </c>
    </row>
    <row r="38" spans="1:10">
      <c r="A38" s="123" t="s">
        <v>231</v>
      </c>
      <c r="B38" s="137">
        <v>2550</v>
      </c>
      <c r="C38" s="19">
        <v>52</v>
      </c>
      <c r="D38" s="19">
        <v>182</v>
      </c>
      <c r="E38" s="19">
        <f t="shared" si="0"/>
        <v>2316</v>
      </c>
      <c r="F38" s="19">
        <v>0</v>
      </c>
      <c r="G38" s="120">
        <f t="shared" si="3"/>
        <v>2316</v>
      </c>
      <c r="H38" s="19">
        <f t="shared" si="4"/>
        <v>2316</v>
      </c>
    </row>
    <row r="39" spans="1:10">
      <c r="A39" s="123" t="s">
        <v>232</v>
      </c>
      <c r="B39" s="137">
        <v>2550</v>
      </c>
      <c r="C39" s="19">
        <v>52</v>
      </c>
      <c r="D39" s="19">
        <v>182</v>
      </c>
      <c r="E39" s="19">
        <f t="shared" si="0"/>
        <v>2316</v>
      </c>
      <c r="F39" s="19">
        <v>0</v>
      </c>
      <c r="G39" s="120">
        <f t="shared" si="3"/>
        <v>2316</v>
      </c>
      <c r="H39" s="19">
        <f t="shared" si="4"/>
        <v>2316</v>
      </c>
    </row>
    <row r="40" spans="1:10">
      <c r="A40" s="123" t="s">
        <v>233</v>
      </c>
      <c r="B40" s="137">
        <v>2550</v>
      </c>
      <c r="C40" s="19">
        <v>52</v>
      </c>
      <c r="D40" s="19">
        <v>182</v>
      </c>
      <c r="E40" s="19">
        <f t="shared" si="0"/>
        <v>2316</v>
      </c>
      <c r="F40" s="19">
        <v>0</v>
      </c>
      <c r="G40" s="120">
        <f t="shared" si="3"/>
        <v>2316</v>
      </c>
      <c r="H40" s="19">
        <f t="shared" si="4"/>
        <v>2316</v>
      </c>
    </row>
    <row r="41" spans="1:10">
      <c r="A41" s="123" t="s">
        <v>234</v>
      </c>
      <c r="B41" s="137">
        <v>2550</v>
      </c>
      <c r="C41" s="19">
        <v>52</v>
      </c>
      <c r="D41" s="19">
        <v>182</v>
      </c>
      <c r="E41" s="19">
        <f t="shared" si="0"/>
        <v>2316</v>
      </c>
      <c r="F41" s="19">
        <v>0</v>
      </c>
      <c r="G41" s="120">
        <f>E41</f>
        <v>2316</v>
      </c>
      <c r="H41" s="19">
        <f t="shared" si="4"/>
        <v>2316</v>
      </c>
    </row>
    <row r="42" spans="1:10">
      <c r="A42" s="124" t="s">
        <v>175</v>
      </c>
      <c r="B42" s="137">
        <v>12900</v>
      </c>
      <c r="C42" s="19">
        <v>0</v>
      </c>
      <c r="D42" s="19">
        <v>132.6</v>
      </c>
      <c r="E42" s="19">
        <f t="shared" si="0"/>
        <v>12767.4</v>
      </c>
      <c r="F42" s="19">
        <v>0</v>
      </c>
      <c r="G42" s="120">
        <f t="shared" ref="G42:G44" si="5">E42</f>
        <v>12767.4</v>
      </c>
      <c r="H42" s="19">
        <f t="shared" si="2"/>
        <v>12767.4</v>
      </c>
    </row>
    <row r="43" spans="1:10">
      <c r="A43" s="124" t="s">
        <v>235</v>
      </c>
      <c r="B43" s="137">
        <v>3960</v>
      </c>
      <c r="C43" s="19">
        <v>0</v>
      </c>
      <c r="D43" s="19">
        <v>0</v>
      </c>
      <c r="E43" s="19">
        <f t="shared" si="0"/>
        <v>3960</v>
      </c>
      <c r="F43" s="19">
        <v>0</v>
      </c>
      <c r="G43" s="120">
        <f t="shared" si="5"/>
        <v>3960</v>
      </c>
      <c r="H43" s="19">
        <f t="shared" si="2"/>
        <v>3960</v>
      </c>
    </row>
    <row r="44" spans="1:10">
      <c r="A44" s="124" t="s">
        <v>236</v>
      </c>
      <c r="B44" s="137">
        <v>3960</v>
      </c>
      <c r="C44" s="19">
        <v>0</v>
      </c>
      <c r="D44" s="19">
        <v>0</v>
      </c>
      <c r="E44" s="19">
        <f t="shared" si="0"/>
        <v>3960</v>
      </c>
      <c r="F44" s="19">
        <v>0</v>
      </c>
      <c r="G44" s="120">
        <f t="shared" si="5"/>
        <v>3960</v>
      </c>
      <c r="H44" s="19">
        <f t="shared" si="2"/>
        <v>3960</v>
      </c>
    </row>
    <row r="45" spans="1:10">
      <c r="A45" s="124" t="s">
        <v>247</v>
      </c>
      <c r="B45" s="137">
        <v>560000</v>
      </c>
      <c r="C45" s="19">
        <v>473514.64</v>
      </c>
      <c r="D45" s="19">
        <v>14037.93</v>
      </c>
      <c r="E45" s="19">
        <f>B45-C45-D45</f>
        <v>72447.429999999993</v>
      </c>
      <c r="F45" s="19">
        <v>0</v>
      </c>
      <c r="G45" s="120">
        <f>E45</f>
        <v>72447.429999999993</v>
      </c>
      <c r="H45" s="94">
        <f>SUM(F45:G45)</f>
        <v>72447.429999999993</v>
      </c>
    </row>
    <row r="46" spans="1:10">
      <c r="A46" s="11"/>
      <c r="B46" s="19"/>
      <c r="C46" s="19"/>
      <c r="D46" s="19"/>
      <c r="E46" s="19"/>
      <c r="F46" s="19"/>
      <c r="G46" s="19"/>
      <c r="H46" s="19"/>
    </row>
    <row r="47" spans="1:10">
      <c r="A47" s="134" t="s">
        <v>3</v>
      </c>
      <c r="B47" s="18">
        <f t="shared" ref="B47:G47" si="6">SUM(B6:B46)</f>
        <v>707763</v>
      </c>
      <c r="C47" s="18">
        <f t="shared" si="6"/>
        <v>483071.52</v>
      </c>
      <c r="D47" s="18">
        <f t="shared" si="6"/>
        <v>23441.22</v>
      </c>
      <c r="E47" s="18">
        <f t="shared" si="6"/>
        <v>201250.25999999998</v>
      </c>
      <c r="F47" s="18">
        <f t="shared" si="6"/>
        <v>0</v>
      </c>
      <c r="G47" s="18">
        <f t="shared" si="6"/>
        <v>201250.25999999998</v>
      </c>
      <c r="H47" s="18">
        <f>SUM(H6:H46)</f>
        <v>201250.25999999998</v>
      </c>
      <c r="I47" s="147"/>
      <c r="J47" s="145"/>
    </row>
    <row r="48" spans="1:10">
      <c r="I48" s="147"/>
    </row>
    <row r="49" spans="3:10">
      <c r="C49" s="145"/>
      <c r="H49" s="145"/>
      <c r="J49" s="145"/>
    </row>
    <row r="50" spans="3:10">
      <c r="I50" s="145"/>
    </row>
  </sheetData>
  <pageMargins left="0.7" right="0.7" top="0.75" bottom="0.75" header="0.3" footer="0.3"/>
  <pageSetup paperSize="9" scale="8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workbookViewId="0">
      <selection activeCell="E17" sqref="E17"/>
    </sheetView>
  </sheetViews>
  <sheetFormatPr defaultColWidth="9.140625" defaultRowHeight="24"/>
  <cols>
    <col min="1" max="1" width="71.42578125" style="1" customWidth="1"/>
    <col min="2" max="2" width="9.7109375" style="1" customWidth="1"/>
    <col min="3" max="3" width="15.42578125" style="1" customWidth="1"/>
    <col min="4" max="4" width="14.7109375" style="1" customWidth="1"/>
    <col min="5" max="5" width="18.28515625" style="1" customWidth="1"/>
    <col min="6" max="6" width="16.5703125" style="1" customWidth="1"/>
    <col min="7" max="16384" width="9.140625" style="1"/>
  </cols>
  <sheetData>
    <row r="1" spans="1:6">
      <c r="A1" s="218" t="s">
        <v>51</v>
      </c>
      <c r="B1" s="218"/>
      <c r="C1" s="218"/>
      <c r="D1" s="218"/>
      <c r="E1" s="218"/>
      <c r="F1" s="218"/>
    </row>
    <row r="2" spans="1:6">
      <c r="A2" s="218" t="s">
        <v>263</v>
      </c>
      <c r="B2" s="218"/>
      <c r="C2" s="218"/>
      <c r="D2" s="218"/>
      <c r="E2" s="218"/>
      <c r="F2" s="218"/>
    </row>
    <row r="3" spans="1:6">
      <c r="A3" s="218" t="s">
        <v>78</v>
      </c>
      <c r="B3" s="218"/>
      <c r="C3" s="218"/>
      <c r="D3" s="218"/>
      <c r="E3" s="218"/>
      <c r="F3" s="218"/>
    </row>
    <row r="4" spans="1:6">
      <c r="A4" s="218" t="s">
        <v>79</v>
      </c>
      <c r="B4" s="218"/>
      <c r="C4" s="218"/>
      <c r="D4" s="218"/>
      <c r="E4" s="218"/>
      <c r="F4" s="218"/>
    </row>
    <row r="6" spans="1:6">
      <c r="A6" s="34" t="s">
        <v>80</v>
      </c>
      <c r="B6" s="26"/>
      <c r="C6" s="26"/>
      <c r="D6" s="212" t="s">
        <v>67</v>
      </c>
      <c r="E6" s="213"/>
      <c r="F6" s="214"/>
    </row>
    <row r="7" spans="1:6">
      <c r="A7" s="24" t="s">
        <v>27</v>
      </c>
      <c r="B7" s="25" t="s">
        <v>21</v>
      </c>
      <c r="C7" s="26" t="s">
        <v>44</v>
      </c>
      <c r="D7" s="27" t="s">
        <v>34</v>
      </c>
      <c r="E7" s="27" t="s">
        <v>35</v>
      </c>
      <c r="F7" s="47" t="s">
        <v>32</v>
      </c>
    </row>
    <row r="8" spans="1:6">
      <c r="A8" s="28" t="s">
        <v>36</v>
      </c>
      <c r="B8" s="29"/>
      <c r="C8" s="30"/>
      <c r="D8" s="31"/>
      <c r="E8" s="31"/>
      <c r="F8" s="48"/>
    </row>
    <row r="9" spans="1:6">
      <c r="A9" s="103" t="s">
        <v>81</v>
      </c>
      <c r="B9" s="104" t="s">
        <v>82</v>
      </c>
      <c r="C9" s="105" t="s">
        <v>83</v>
      </c>
      <c r="D9" s="31">
        <v>0</v>
      </c>
      <c r="E9" s="31">
        <v>0</v>
      </c>
      <c r="F9" s="48">
        <f>D9+E9</f>
        <v>0</v>
      </c>
    </row>
    <row r="10" spans="1:6">
      <c r="A10" s="109" t="s">
        <v>101</v>
      </c>
      <c r="B10" s="131"/>
      <c r="C10" s="107"/>
      <c r="D10" s="35">
        <f>SUM(D9)</f>
        <v>0</v>
      </c>
      <c r="E10" s="35">
        <f>SUM(E9)</f>
        <v>0</v>
      </c>
      <c r="F10" s="49">
        <f>SUM(D9+E9)</f>
        <v>0</v>
      </c>
    </row>
    <row r="11" spans="1:6">
      <c r="A11" s="103" t="s">
        <v>84</v>
      </c>
      <c r="B11" s="104" t="s">
        <v>82</v>
      </c>
      <c r="C11" s="105" t="s">
        <v>86</v>
      </c>
      <c r="D11" s="31">
        <v>0</v>
      </c>
      <c r="E11" s="31">
        <v>607070.68000000005</v>
      </c>
      <c r="F11" s="48">
        <f t="shared" ref="F11:F21" si="0">D11+E11</f>
        <v>607070.68000000005</v>
      </c>
    </row>
    <row r="12" spans="1:6">
      <c r="A12" s="109" t="s">
        <v>102</v>
      </c>
      <c r="B12" s="131"/>
      <c r="C12" s="107"/>
      <c r="D12" s="35">
        <f>SUM(D11)</f>
        <v>0</v>
      </c>
      <c r="E12" s="35">
        <f>SUM(E11)</f>
        <v>607070.68000000005</v>
      </c>
      <c r="F12" s="49">
        <f>SUM(D11+E11)</f>
        <v>607070.68000000005</v>
      </c>
    </row>
    <row r="13" spans="1:6">
      <c r="A13" s="103" t="s">
        <v>85</v>
      </c>
      <c r="B13" s="104" t="s">
        <v>82</v>
      </c>
      <c r="C13" s="105" t="s">
        <v>87</v>
      </c>
      <c r="D13" s="200">
        <v>1764400</v>
      </c>
      <c r="E13" s="31">
        <v>0</v>
      </c>
      <c r="F13" s="48">
        <f>D13+E13</f>
        <v>1764400</v>
      </c>
    </row>
    <row r="14" spans="1:6">
      <c r="A14" s="109" t="s">
        <v>103</v>
      </c>
      <c r="B14" s="108"/>
      <c r="C14" s="107"/>
      <c r="D14" s="35">
        <f>SUM(D13)</f>
        <v>1764400</v>
      </c>
      <c r="E14" s="35">
        <f>SUM(E13)</f>
        <v>0</v>
      </c>
      <c r="F14" s="49">
        <f>SUM(D14+E14)</f>
        <v>1764400</v>
      </c>
    </row>
    <row r="15" spans="1:6">
      <c r="A15" s="103" t="s">
        <v>88</v>
      </c>
      <c r="B15" s="104" t="s">
        <v>82</v>
      </c>
      <c r="C15" s="105" t="s">
        <v>89</v>
      </c>
      <c r="D15" s="31">
        <v>0</v>
      </c>
      <c r="E15" s="198">
        <v>255025.8</v>
      </c>
      <c r="F15" s="48">
        <f t="shared" si="0"/>
        <v>255025.8</v>
      </c>
    </row>
    <row r="16" spans="1:6">
      <c r="A16" s="103" t="s">
        <v>90</v>
      </c>
      <c r="B16" s="104" t="s">
        <v>82</v>
      </c>
      <c r="C16" s="105" t="s">
        <v>91</v>
      </c>
      <c r="D16" s="31">
        <v>0</v>
      </c>
      <c r="E16" s="198">
        <v>1000000</v>
      </c>
      <c r="F16" s="48">
        <f t="shared" si="0"/>
        <v>1000000</v>
      </c>
    </row>
    <row r="17" spans="1:6">
      <c r="A17" s="103" t="s">
        <v>92</v>
      </c>
      <c r="B17" s="104" t="s">
        <v>82</v>
      </c>
      <c r="C17" s="105" t="s">
        <v>93</v>
      </c>
      <c r="D17" s="31">
        <v>0</v>
      </c>
      <c r="E17" s="106">
        <v>0</v>
      </c>
      <c r="F17" s="48">
        <f t="shared" si="0"/>
        <v>0</v>
      </c>
    </row>
    <row r="18" spans="1:6">
      <c r="A18" s="103" t="s">
        <v>92</v>
      </c>
      <c r="B18" s="104" t="s">
        <v>82</v>
      </c>
      <c r="C18" s="105" t="s">
        <v>94</v>
      </c>
      <c r="D18" s="31">
        <v>0</v>
      </c>
      <c r="E18" s="31">
        <v>0</v>
      </c>
      <c r="F18" s="48">
        <f t="shared" si="0"/>
        <v>0</v>
      </c>
    </row>
    <row r="19" spans="1:6">
      <c r="A19" s="103" t="s">
        <v>95</v>
      </c>
      <c r="B19" s="104" t="s">
        <v>96</v>
      </c>
      <c r="C19" s="105" t="s">
        <v>97</v>
      </c>
      <c r="D19" s="31">
        <v>0</v>
      </c>
      <c r="E19" s="31">
        <v>0</v>
      </c>
      <c r="F19" s="48">
        <f t="shared" si="0"/>
        <v>0</v>
      </c>
    </row>
    <row r="20" spans="1:6">
      <c r="A20" s="103" t="s">
        <v>98</v>
      </c>
      <c r="B20" s="104" t="s">
        <v>96</v>
      </c>
      <c r="C20" s="105" t="s">
        <v>99</v>
      </c>
      <c r="D20" s="31">
        <v>0</v>
      </c>
      <c r="E20" s="31">
        <v>0</v>
      </c>
      <c r="F20" s="48">
        <f t="shared" ref="F20" si="1">D20+E20</f>
        <v>0</v>
      </c>
    </row>
    <row r="21" spans="1:6">
      <c r="A21" s="103" t="s">
        <v>92</v>
      </c>
      <c r="B21" s="104" t="s">
        <v>82</v>
      </c>
      <c r="C21" s="105" t="s">
        <v>94</v>
      </c>
      <c r="D21" s="31">
        <v>0</v>
      </c>
      <c r="E21" s="31">
        <v>200</v>
      </c>
      <c r="F21" s="48">
        <f t="shared" si="0"/>
        <v>200</v>
      </c>
    </row>
    <row r="22" spans="1:6">
      <c r="A22" s="33"/>
      <c r="B22" s="30"/>
      <c r="C22" s="30"/>
      <c r="D22" s="31"/>
      <c r="E22" s="31"/>
      <c r="F22" s="48"/>
    </row>
    <row r="23" spans="1:6">
      <c r="A23" s="109" t="s">
        <v>100</v>
      </c>
      <c r="B23" s="108"/>
      <c r="C23" s="107"/>
      <c r="D23" s="35">
        <f>SUM(D15:D22)</f>
        <v>0</v>
      </c>
      <c r="E23" s="35">
        <f>SUM(E15:E22)</f>
        <v>1255225.8</v>
      </c>
      <c r="F23" s="49">
        <f>SUM(F15:F22)</f>
        <v>1255225.8</v>
      </c>
    </row>
    <row r="24" spans="1:6">
      <c r="A24" s="28" t="s">
        <v>45</v>
      </c>
      <c r="B24" s="30"/>
      <c r="C24" s="30"/>
      <c r="D24" s="36"/>
      <c r="E24" s="36"/>
      <c r="F24" s="50"/>
    </row>
    <row r="25" spans="1:6">
      <c r="A25" s="103" t="s">
        <v>104</v>
      </c>
      <c r="B25" s="104" t="s">
        <v>82</v>
      </c>
      <c r="C25" s="105" t="s">
        <v>105</v>
      </c>
      <c r="D25" s="31">
        <v>0</v>
      </c>
      <c r="E25" s="198">
        <v>101212.43</v>
      </c>
      <c r="F25" s="48">
        <f>SUM(D25:E25)</f>
        <v>101212.43</v>
      </c>
    </row>
    <row r="26" spans="1:6">
      <c r="A26" s="103" t="s">
        <v>106</v>
      </c>
      <c r="B26" s="104" t="s">
        <v>82</v>
      </c>
      <c r="C26" s="105" t="s">
        <v>107</v>
      </c>
      <c r="D26" s="31">
        <v>0</v>
      </c>
      <c r="E26" s="198">
        <v>8046.4</v>
      </c>
      <c r="F26" s="48">
        <f>SUM(D26:E26)</f>
        <v>8046.4</v>
      </c>
    </row>
    <row r="27" spans="1:6">
      <c r="A27" s="103" t="s">
        <v>108</v>
      </c>
      <c r="B27" s="104" t="s">
        <v>82</v>
      </c>
      <c r="C27" s="105" t="s">
        <v>109</v>
      </c>
      <c r="D27" s="31">
        <v>0</v>
      </c>
      <c r="E27" s="198">
        <v>158069.69</v>
      </c>
      <c r="F27" s="48">
        <f>SUM(D27:E27)</f>
        <v>158069.69</v>
      </c>
    </row>
    <row r="28" spans="1:6">
      <c r="A28" s="103" t="s">
        <v>110</v>
      </c>
      <c r="B28" s="104" t="s">
        <v>82</v>
      </c>
      <c r="C28" s="105" t="s">
        <v>111</v>
      </c>
      <c r="D28" s="198">
        <v>263188.96000000002</v>
      </c>
      <c r="E28" s="106">
        <v>0</v>
      </c>
      <c r="F28" s="48">
        <f t="shared" ref="F28:F33" si="2">SUM(D28:E28)</f>
        <v>263188.96000000002</v>
      </c>
    </row>
    <row r="29" spans="1:6">
      <c r="A29" s="103" t="s">
        <v>112</v>
      </c>
      <c r="B29" s="104" t="s">
        <v>82</v>
      </c>
      <c r="C29" s="105" t="s">
        <v>113</v>
      </c>
      <c r="D29" s="31">
        <v>0</v>
      </c>
      <c r="E29" s="198">
        <v>3.75</v>
      </c>
      <c r="F29" s="48">
        <f t="shared" si="2"/>
        <v>3.75</v>
      </c>
    </row>
    <row r="30" spans="1:6">
      <c r="A30" s="103" t="s">
        <v>114</v>
      </c>
      <c r="B30" s="104" t="s">
        <v>82</v>
      </c>
      <c r="C30" s="105" t="s">
        <v>115</v>
      </c>
      <c r="D30" s="31">
        <v>0</v>
      </c>
      <c r="E30" s="198">
        <v>0</v>
      </c>
      <c r="F30" s="48">
        <f t="shared" si="2"/>
        <v>0</v>
      </c>
    </row>
    <row r="31" spans="1:6">
      <c r="A31" s="103" t="s">
        <v>116</v>
      </c>
      <c r="B31" s="104" t="s">
        <v>82</v>
      </c>
      <c r="C31" s="105" t="s">
        <v>117</v>
      </c>
      <c r="D31" s="31">
        <v>0</v>
      </c>
      <c r="E31" s="198">
        <v>1683.89</v>
      </c>
      <c r="F31" s="48">
        <f>D31+E31</f>
        <v>1683.89</v>
      </c>
    </row>
    <row r="32" spans="1:6">
      <c r="A32" s="103" t="s">
        <v>118</v>
      </c>
      <c r="B32" s="104" t="s">
        <v>82</v>
      </c>
      <c r="C32" s="105" t="s">
        <v>119</v>
      </c>
      <c r="D32" s="31">
        <v>0</v>
      </c>
      <c r="E32" s="198"/>
      <c r="F32" s="48">
        <f t="shared" si="2"/>
        <v>0</v>
      </c>
    </row>
    <row r="33" spans="1:6">
      <c r="A33" s="103" t="s">
        <v>120</v>
      </c>
      <c r="B33" s="104" t="s">
        <v>82</v>
      </c>
      <c r="C33" s="105" t="s">
        <v>261</v>
      </c>
      <c r="D33" s="31">
        <v>0</v>
      </c>
      <c r="E33" s="198">
        <v>22740</v>
      </c>
      <c r="F33" s="48">
        <f t="shared" si="2"/>
        <v>22740</v>
      </c>
    </row>
    <row r="34" spans="1:6">
      <c r="A34" s="103" t="s">
        <v>120</v>
      </c>
      <c r="B34" s="104" t="s">
        <v>96</v>
      </c>
      <c r="C34" s="105" t="s">
        <v>121</v>
      </c>
      <c r="D34" s="31">
        <v>0</v>
      </c>
      <c r="E34" s="198">
        <v>11590508.5</v>
      </c>
      <c r="F34" s="48">
        <f>SUM(D34:E34)</f>
        <v>11590508.5</v>
      </c>
    </row>
    <row r="35" spans="1:6">
      <c r="A35" s="103" t="s">
        <v>122</v>
      </c>
      <c r="B35" s="104" t="s">
        <v>96</v>
      </c>
      <c r="C35" s="105" t="s">
        <v>123</v>
      </c>
      <c r="D35" s="31">
        <v>0</v>
      </c>
      <c r="E35" s="106">
        <v>0</v>
      </c>
      <c r="F35" s="48">
        <f>SUM(D35:E35)</f>
        <v>0</v>
      </c>
    </row>
    <row r="36" spans="1:6">
      <c r="A36" s="103" t="s">
        <v>124</v>
      </c>
      <c r="B36" s="104" t="s">
        <v>96</v>
      </c>
      <c r="C36" s="105" t="s">
        <v>125</v>
      </c>
      <c r="D36" s="31">
        <v>0</v>
      </c>
      <c r="E36" s="106">
        <v>0</v>
      </c>
      <c r="F36" s="48">
        <f t="shared" ref="F36:F39" si="3">SUM(D36:E36)</f>
        <v>0</v>
      </c>
    </row>
    <row r="37" spans="1:6">
      <c r="A37" s="103" t="s">
        <v>126</v>
      </c>
      <c r="B37" s="104" t="s">
        <v>96</v>
      </c>
      <c r="C37" s="105" t="s">
        <v>127</v>
      </c>
      <c r="D37" s="31">
        <v>0</v>
      </c>
      <c r="E37" s="106">
        <v>0</v>
      </c>
      <c r="F37" s="48">
        <f t="shared" si="3"/>
        <v>0</v>
      </c>
    </row>
    <row r="38" spans="1:6">
      <c r="A38" s="103" t="s">
        <v>128</v>
      </c>
      <c r="B38" s="104" t="s">
        <v>96</v>
      </c>
      <c r="C38" s="105" t="s">
        <v>129</v>
      </c>
      <c r="D38" s="31">
        <v>0</v>
      </c>
      <c r="E38" s="106">
        <v>0</v>
      </c>
      <c r="F38" s="48">
        <f t="shared" si="3"/>
        <v>0</v>
      </c>
    </row>
    <row r="39" spans="1:6">
      <c r="A39" s="103" t="s">
        <v>130</v>
      </c>
      <c r="B39" s="104" t="s">
        <v>96</v>
      </c>
      <c r="C39" s="105" t="s">
        <v>131</v>
      </c>
      <c r="D39" s="31">
        <v>0</v>
      </c>
      <c r="E39" s="106">
        <v>0</v>
      </c>
      <c r="F39" s="48">
        <f t="shared" si="3"/>
        <v>0</v>
      </c>
    </row>
    <row r="40" spans="1:6">
      <c r="A40" s="110" t="s">
        <v>132</v>
      </c>
      <c r="B40" s="104" t="s">
        <v>82</v>
      </c>
      <c r="C40" s="111" t="s">
        <v>133</v>
      </c>
      <c r="D40" s="31">
        <v>0</v>
      </c>
      <c r="E40" s="199">
        <v>1424101.21</v>
      </c>
      <c r="F40" s="48">
        <f t="shared" ref="F40:F49" si="4">SUM(D40:E40)</f>
        <v>1424101.21</v>
      </c>
    </row>
    <row r="41" spans="1:6">
      <c r="A41" s="110" t="s">
        <v>134</v>
      </c>
      <c r="B41" s="104" t="s">
        <v>82</v>
      </c>
      <c r="C41" s="111" t="s">
        <v>135</v>
      </c>
      <c r="D41" s="31">
        <v>0</v>
      </c>
      <c r="E41" s="114">
        <v>0</v>
      </c>
      <c r="F41" s="48">
        <f t="shared" si="4"/>
        <v>0</v>
      </c>
    </row>
    <row r="42" spans="1:6">
      <c r="A42" s="110" t="s">
        <v>136</v>
      </c>
      <c r="B42" s="104" t="s">
        <v>82</v>
      </c>
      <c r="C42" s="111" t="s">
        <v>137</v>
      </c>
      <c r="D42" s="31">
        <v>0</v>
      </c>
      <c r="E42" s="114">
        <v>0</v>
      </c>
      <c r="F42" s="48">
        <f t="shared" si="4"/>
        <v>0</v>
      </c>
    </row>
    <row r="43" spans="1:6">
      <c r="A43" s="103" t="s">
        <v>138</v>
      </c>
      <c r="B43" s="104" t="s">
        <v>96</v>
      </c>
      <c r="C43" s="105" t="s">
        <v>139</v>
      </c>
      <c r="D43" s="31">
        <v>0</v>
      </c>
      <c r="E43" s="106">
        <v>0</v>
      </c>
      <c r="F43" s="48">
        <f t="shared" si="4"/>
        <v>0</v>
      </c>
    </row>
    <row r="44" spans="1:6">
      <c r="A44" s="103" t="s">
        <v>98</v>
      </c>
      <c r="B44" s="104" t="s">
        <v>96</v>
      </c>
      <c r="C44" s="105" t="s">
        <v>140</v>
      </c>
      <c r="D44" s="31">
        <v>0</v>
      </c>
      <c r="E44" s="106">
        <v>0</v>
      </c>
      <c r="F44" s="48">
        <f t="shared" si="4"/>
        <v>0</v>
      </c>
    </row>
    <row r="45" spans="1:6">
      <c r="A45" s="103" t="s">
        <v>141</v>
      </c>
      <c r="B45" s="104" t="s">
        <v>96</v>
      </c>
      <c r="C45" s="105" t="s">
        <v>142</v>
      </c>
      <c r="D45" s="31">
        <v>0</v>
      </c>
      <c r="E45" s="106">
        <v>0</v>
      </c>
      <c r="F45" s="48">
        <f t="shared" si="4"/>
        <v>0</v>
      </c>
    </row>
    <row r="46" spans="1:6">
      <c r="A46" s="103" t="s">
        <v>143</v>
      </c>
      <c r="B46" s="104" t="s">
        <v>96</v>
      </c>
      <c r="C46" s="105" t="s">
        <v>144</v>
      </c>
      <c r="D46" s="31">
        <v>0</v>
      </c>
      <c r="E46" s="106">
        <v>0</v>
      </c>
      <c r="F46" s="48">
        <f t="shared" si="4"/>
        <v>0</v>
      </c>
    </row>
    <row r="47" spans="1:6">
      <c r="A47" s="103" t="s">
        <v>145</v>
      </c>
      <c r="B47" s="104" t="s">
        <v>96</v>
      </c>
      <c r="C47" s="105" t="s">
        <v>146</v>
      </c>
      <c r="D47" s="31">
        <v>0</v>
      </c>
      <c r="E47" s="106">
        <v>0</v>
      </c>
      <c r="F47" s="48">
        <f t="shared" si="4"/>
        <v>0</v>
      </c>
    </row>
    <row r="48" spans="1:6">
      <c r="A48" s="103" t="s">
        <v>147</v>
      </c>
      <c r="B48" s="104" t="s">
        <v>96</v>
      </c>
      <c r="C48" s="105" t="s">
        <v>148</v>
      </c>
      <c r="D48" s="31">
        <v>0</v>
      </c>
      <c r="E48" s="106">
        <v>0</v>
      </c>
      <c r="F48" s="48">
        <f t="shared" si="4"/>
        <v>0</v>
      </c>
    </row>
    <row r="49" spans="1:6">
      <c r="A49" s="103" t="s">
        <v>149</v>
      </c>
      <c r="B49" s="104" t="s">
        <v>96</v>
      </c>
      <c r="C49" s="105" t="s">
        <v>150</v>
      </c>
      <c r="D49" s="31">
        <v>0</v>
      </c>
      <c r="E49" s="106">
        <v>0</v>
      </c>
      <c r="F49" s="48">
        <f t="shared" si="4"/>
        <v>0</v>
      </c>
    </row>
    <row r="50" spans="1:6">
      <c r="A50" s="32"/>
      <c r="B50" s="37"/>
      <c r="C50" s="112"/>
      <c r="D50" s="31"/>
      <c r="E50" s="31"/>
      <c r="F50" s="48"/>
    </row>
    <row r="51" spans="1:6">
      <c r="A51" s="32"/>
      <c r="B51" s="37"/>
      <c r="C51" s="113"/>
      <c r="D51" s="31"/>
      <c r="E51" s="31"/>
      <c r="F51" s="48"/>
    </row>
    <row r="52" spans="1:6">
      <c r="A52" s="38" t="s">
        <v>151</v>
      </c>
      <c r="B52" s="29"/>
      <c r="C52" s="29"/>
      <c r="D52" s="155">
        <f>SUM(D25:D51)</f>
        <v>263188.96000000002</v>
      </c>
      <c r="E52" s="155">
        <f>SUM(E25:E51)</f>
        <v>13306365.870000001</v>
      </c>
      <c r="F52" s="155">
        <f>SUM(F25:F51)</f>
        <v>13569554.829999998</v>
      </c>
    </row>
    <row r="53" spans="1:6" ht="24.75" thickBot="1">
      <c r="A53" s="215" t="s">
        <v>188</v>
      </c>
      <c r="B53" s="216"/>
      <c r="C53" s="217"/>
      <c r="D53" s="39">
        <f>D23+D52</f>
        <v>263188.96000000002</v>
      </c>
      <c r="E53" s="39">
        <f>E23+E52</f>
        <v>14561591.670000002</v>
      </c>
      <c r="F53" s="51">
        <f>F10+F12+F14+F23+F52</f>
        <v>17196251.309999999</v>
      </c>
    </row>
    <row r="54" spans="1:6" ht="24.75" thickTop="1"/>
  </sheetData>
  <mergeCells count="6">
    <mergeCell ref="D6:F6"/>
    <mergeCell ref="A53:C53"/>
    <mergeCell ref="A1:F1"/>
    <mergeCell ref="A2:F2"/>
    <mergeCell ref="A3:F3"/>
    <mergeCell ref="A4:F4"/>
  </mergeCells>
  <pageMargins left="0.7" right="0.7" top="0.75" bottom="0.75" header="0.3" footer="0.3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0"/>
  <sheetViews>
    <sheetView topLeftCell="A4" workbookViewId="0">
      <selection activeCell="E21" sqref="E21"/>
    </sheetView>
  </sheetViews>
  <sheetFormatPr defaultColWidth="9" defaultRowHeight="24"/>
  <cols>
    <col min="1" max="1" width="12.85546875" style="60" customWidth="1"/>
    <col min="2" max="2" width="12.42578125" style="60" bestFit="1" customWidth="1"/>
    <col min="3" max="3" width="12.7109375" style="60" customWidth="1"/>
    <col min="4" max="4" width="19.5703125" style="60" customWidth="1"/>
    <col min="5" max="5" width="25.28515625" style="60" bestFit="1" customWidth="1"/>
    <col min="6" max="10" width="16.42578125" style="60" customWidth="1"/>
    <col min="11" max="11" width="16.140625" style="60" customWidth="1"/>
    <col min="12" max="16384" width="9" style="60"/>
  </cols>
  <sheetData>
    <row r="2" spans="1:11">
      <c r="A2" s="240" t="s">
        <v>186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4" spans="1:11">
      <c r="A4" s="60" t="s">
        <v>48</v>
      </c>
    </row>
    <row r="5" spans="1:11">
      <c r="A5" s="60" t="s">
        <v>154</v>
      </c>
    </row>
    <row r="6" spans="1:11">
      <c r="A6" s="72" t="s">
        <v>17</v>
      </c>
    </row>
    <row r="8" spans="1:11" s="73" customFormat="1">
      <c r="A8" s="241" t="s">
        <v>16</v>
      </c>
      <c r="B8" s="241"/>
      <c r="C8" s="241"/>
      <c r="D8" s="241"/>
      <c r="E8" s="241"/>
      <c r="F8" s="241"/>
      <c r="G8" s="241"/>
      <c r="H8" s="241" t="s">
        <v>74</v>
      </c>
      <c r="I8" s="241"/>
      <c r="J8" s="241"/>
      <c r="K8" s="149" t="s">
        <v>14</v>
      </c>
    </row>
    <row r="9" spans="1:11" s="73" customFormat="1">
      <c r="A9" s="233" t="s">
        <v>13</v>
      </c>
      <c r="B9" s="231" t="s">
        <v>7</v>
      </c>
      <c r="C9" s="231" t="s">
        <v>12</v>
      </c>
      <c r="D9" s="231" t="s">
        <v>11</v>
      </c>
      <c r="E9" s="231" t="s">
        <v>10</v>
      </c>
      <c r="F9" s="231" t="s">
        <v>9</v>
      </c>
      <c r="G9" s="233" t="s">
        <v>8</v>
      </c>
      <c r="H9" s="231" t="s">
        <v>7</v>
      </c>
      <c r="I9" s="231" t="s">
        <v>6</v>
      </c>
      <c r="J9" s="233" t="s">
        <v>5</v>
      </c>
      <c r="K9" s="235" t="s">
        <v>4</v>
      </c>
    </row>
    <row r="10" spans="1:11" s="73" customFormat="1">
      <c r="A10" s="234"/>
      <c r="B10" s="232"/>
      <c r="C10" s="232"/>
      <c r="D10" s="232"/>
      <c r="E10" s="232"/>
      <c r="F10" s="232"/>
      <c r="G10" s="234"/>
      <c r="H10" s="232"/>
      <c r="I10" s="232"/>
      <c r="J10" s="234"/>
      <c r="K10" s="236"/>
    </row>
    <row r="11" spans="1:11" s="73" customFormat="1">
      <c r="A11" s="96"/>
      <c r="B11" s="129"/>
      <c r="C11" s="96"/>
      <c r="D11" s="96"/>
      <c r="E11" s="130"/>
      <c r="F11" s="129"/>
      <c r="G11" s="117"/>
      <c r="H11" s="129"/>
      <c r="I11" s="96"/>
      <c r="J11" s="117"/>
      <c r="K11" s="77"/>
    </row>
    <row r="12" spans="1:11" s="73" customFormat="1">
      <c r="A12" s="115"/>
      <c r="B12" s="115"/>
      <c r="C12" s="115"/>
      <c r="D12" s="74"/>
      <c r="E12" s="126"/>
      <c r="F12" s="74"/>
      <c r="G12" s="128"/>
      <c r="H12" s="115"/>
      <c r="I12" s="115"/>
      <c r="J12" s="128"/>
      <c r="K12" s="77"/>
    </row>
    <row r="13" spans="1:11" s="73" customFormat="1">
      <c r="A13" s="74"/>
      <c r="B13" s="95"/>
      <c r="C13" s="96"/>
      <c r="D13" s="74"/>
      <c r="E13" s="76"/>
      <c r="F13" s="74"/>
      <c r="G13" s="52"/>
      <c r="H13" s="74"/>
      <c r="I13" s="74"/>
      <c r="J13" s="52"/>
      <c r="K13" s="77"/>
    </row>
    <row r="14" spans="1:11" s="73" customFormat="1">
      <c r="A14" s="74"/>
      <c r="B14" s="74"/>
      <c r="C14" s="74"/>
      <c r="D14" s="79"/>
      <c r="E14" s="80"/>
      <c r="F14" s="74"/>
      <c r="G14" s="54"/>
      <c r="H14" s="65"/>
      <c r="I14" s="80"/>
      <c r="J14" s="69"/>
      <c r="K14" s="77"/>
    </row>
    <row r="15" spans="1:11" s="73" customFormat="1">
      <c r="A15" s="81"/>
      <c r="B15" s="82"/>
      <c r="C15" s="82"/>
      <c r="D15" s="83"/>
      <c r="E15" s="84"/>
      <c r="F15" s="85"/>
      <c r="G15" s="54"/>
      <c r="H15" s="86"/>
      <c r="I15" s="87"/>
      <c r="J15" s="69"/>
      <c r="K15" s="77"/>
    </row>
    <row r="16" spans="1:11" s="73" customFormat="1">
      <c r="A16" s="237" t="s">
        <v>3</v>
      </c>
      <c r="B16" s="238"/>
      <c r="C16" s="238"/>
      <c r="D16" s="238"/>
      <c r="E16" s="238"/>
      <c r="F16" s="239"/>
      <c r="G16" s="88">
        <f>SUM(G11:G15)</f>
        <v>0</v>
      </c>
      <c r="H16" s="237" t="s">
        <v>3</v>
      </c>
      <c r="I16" s="239"/>
      <c r="J16" s="88">
        <f>SUM(J11:J15)</f>
        <v>0</v>
      </c>
      <c r="K16" s="88">
        <f>SUM(K14:K14)</f>
        <v>0</v>
      </c>
    </row>
    <row r="17" spans="1:11" ht="24.75" customHeight="1">
      <c r="A17" s="219" t="s">
        <v>57</v>
      </c>
      <c r="B17" s="220"/>
      <c r="C17" s="220"/>
      <c r="D17" s="220"/>
      <c r="E17" s="220"/>
      <c r="F17" s="220"/>
      <c r="G17" s="221"/>
      <c r="H17" s="225" t="s">
        <v>58</v>
      </c>
      <c r="I17" s="226"/>
      <c r="J17" s="226"/>
      <c r="K17" s="227"/>
    </row>
    <row r="18" spans="1:11">
      <c r="A18" s="222"/>
      <c r="B18" s="223"/>
      <c r="C18" s="223"/>
      <c r="D18" s="223"/>
      <c r="E18" s="223"/>
      <c r="F18" s="223"/>
      <c r="G18" s="224"/>
      <c r="H18" s="228"/>
      <c r="I18" s="229"/>
      <c r="J18" s="229"/>
      <c r="K18" s="230"/>
    </row>
    <row r="20" spans="1:11">
      <c r="A20" s="60" t="s">
        <v>443</v>
      </c>
    </row>
  </sheetData>
  <mergeCells count="18">
    <mergeCell ref="A17:G18"/>
    <mergeCell ref="H17:K18"/>
    <mergeCell ref="H9:H10"/>
    <mergeCell ref="I9:I10"/>
    <mergeCell ref="J9:J10"/>
    <mergeCell ref="K9:K10"/>
    <mergeCell ref="A16:F16"/>
    <mergeCell ref="H16:I16"/>
    <mergeCell ref="A2:K2"/>
    <mergeCell ref="A8:G8"/>
    <mergeCell ref="H8:J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scale="6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8"/>
  <sheetViews>
    <sheetView topLeftCell="A13" workbookViewId="0">
      <selection activeCell="H29" sqref="H29"/>
    </sheetView>
  </sheetViews>
  <sheetFormatPr defaultColWidth="9" defaultRowHeight="24"/>
  <cols>
    <col min="1" max="1" width="12.85546875" style="60" customWidth="1"/>
    <col min="2" max="2" width="11.28515625" style="60" bestFit="1" customWidth="1"/>
    <col min="3" max="3" width="12.7109375" style="60" customWidth="1"/>
    <col min="4" max="4" width="19.5703125" style="60" customWidth="1"/>
    <col min="5" max="5" width="25.28515625" style="60" bestFit="1" customWidth="1"/>
    <col min="6" max="10" width="16.42578125" style="60" customWidth="1"/>
    <col min="11" max="11" width="16.140625" style="60" customWidth="1"/>
    <col min="12" max="16384" width="9" style="60"/>
  </cols>
  <sheetData>
    <row r="2" spans="1:11">
      <c r="A2" s="240" t="s">
        <v>73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4" spans="1:11">
      <c r="A4" s="60" t="s">
        <v>48</v>
      </c>
    </row>
    <row r="5" spans="1:11">
      <c r="A5" s="60" t="s">
        <v>154</v>
      </c>
    </row>
    <row r="6" spans="1:11">
      <c r="A6" s="72" t="s">
        <v>17</v>
      </c>
    </row>
    <row r="8" spans="1:11" s="73" customFormat="1">
      <c r="A8" s="241" t="s">
        <v>16</v>
      </c>
      <c r="B8" s="241"/>
      <c r="C8" s="241"/>
      <c r="D8" s="241"/>
      <c r="E8" s="241"/>
      <c r="F8" s="241"/>
      <c r="G8" s="241"/>
      <c r="H8" s="241" t="s">
        <v>74</v>
      </c>
      <c r="I8" s="241"/>
      <c r="J8" s="241"/>
      <c r="K8" s="149" t="s">
        <v>14</v>
      </c>
    </row>
    <row r="9" spans="1:11" s="73" customFormat="1">
      <c r="A9" s="233" t="s">
        <v>13</v>
      </c>
      <c r="B9" s="231" t="s">
        <v>7</v>
      </c>
      <c r="C9" s="231" t="s">
        <v>12</v>
      </c>
      <c r="D9" s="231" t="s">
        <v>11</v>
      </c>
      <c r="E9" s="231" t="s">
        <v>10</v>
      </c>
      <c r="F9" s="231" t="s">
        <v>9</v>
      </c>
      <c r="G9" s="233" t="s">
        <v>8</v>
      </c>
      <c r="H9" s="231" t="s">
        <v>7</v>
      </c>
      <c r="I9" s="231" t="s">
        <v>6</v>
      </c>
      <c r="J9" s="233" t="s">
        <v>5</v>
      </c>
      <c r="K9" s="235" t="s">
        <v>4</v>
      </c>
    </row>
    <row r="10" spans="1:11" s="73" customFormat="1">
      <c r="A10" s="234"/>
      <c r="B10" s="232"/>
      <c r="C10" s="232"/>
      <c r="D10" s="232"/>
      <c r="E10" s="232"/>
      <c r="F10" s="232"/>
      <c r="G10" s="234"/>
      <c r="H10" s="232"/>
      <c r="I10" s="232"/>
      <c r="J10" s="234"/>
      <c r="K10" s="236"/>
    </row>
    <row r="11" spans="1:11" s="73" customFormat="1">
      <c r="A11" s="153">
        <v>23326</v>
      </c>
      <c r="B11" s="115" t="s">
        <v>177</v>
      </c>
      <c r="C11" s="115" t="s">
        <v>178</v>
      </c>
      <c r="D11" s="158" t="s">
        <v>268</v>
      </c>
      <c r="E11" s="126" t="s">
        <v>179</v>
      </c>
      <c r="F11" s="74">
        <v>2305900004</v>
      </c>
      <c r="G11" s="128">
        <v>149000</v>
      </c>
      <c r="H11" s="158" t="s">
        <v>268</v>
      </c>
      <c r="I11" s="153">
        <v>23326</v>
      </c>
      <c r="J11" s="128">
        <v>149000</v>
      </c>
      <c r="K11" s="77">
        <f>G11-J11</f>
        <v>0</v>
      </c>
    </row>
    <row r="12" spans="1:11" s="73" customFormat="1">
      <c r="A12" s="153">
        <v>23441</v>
      </c>
      <c r="B12" s="115" t="s">
        <v>177</v>
      </c>
      <c r="C12" s="115" t="s">
        <v>178</v>
      </c>
      <c r="D12" s="158" t="s">
        <v>269</v>
      </c>
      <c r="E12" s="126" t="s">
        <v>180</v>
      </c>
      <c r="F12" s="74">
        <v>2305900004</v>
      </c>
      <c r="G12" s="128">
        <v>72000</v>
      </c>
      <c r="H12" s="158" t="s">
        <v>269</v>
      </c>
      <c r="I12" s="153">
        <v>23441</v>
      </c>
      <c r="J12" s="128">
        <v>72000</v>
      </c>
      <c r="K12" s="77">
        <f t="shared" ref="K12:K20" si="0">G12-J12</f>
        <v>0</v>
      </c>
    </row>
    <row r="13" spans="1:11" s="73" customFormat="1">
      <c r="A13" s="153">
        <v>23441</v>
      </c>
      <c r="B13" s="115" t="s">
        <v>177</v>
      </c>
      <c r="C13" s="115" t="s">
        <v>178</v>
      </c>
      <c r="D13" s="158" t="s">
        <v>269</v>
      </c>
      <c r="E13" s="126" t="s">
        <v>181</v>
      </c>
      <c r="F13" s="74">
        <v>2305900004</v>
      </c>
      <c r="G13" s="128">
        <v>108000</v>
      </c>
      <c r="H13" s="158" t="s">
        <v>269</v>
      </c>
      <c r="I13" s="153">
        <v>23441</v>
      </c>
      <c r="J13" s="128">
        <v>108000</v>
      </c>
      <c r="K13" s="77">
        <f t="shared" si="0"/>
        <v>0</v>
      </c>
    </row>
    <row r="14" spans="1:11" s="73" customFormat="1">
      <c r="A14" s="153">
        <v>23441</v>
      </c>
      <c r="B14" s="115" t="s">
        <v>177</v>
      </c>
      <c r="C14" s="115" t="s">
        <v>178</v>
      </c>
      <c r="D14" s="158" t="s">
        <v>269</v>
      </c>
      <c r="E14" s="127" t="s">
        <v>182</v>
      </c>
      <c r="F14" s="74">
        <v>2305900004</v>
      </c>
      <c r="G14" s="128">
        <v>376000</v>
      </c>
      <c r="H14" s="158" t="s">
        <v>269</v>
      </c>
      <c r="I14" s="153">
        <v>23441</v>
      </c>
      <c r="J14" s="128">
        <v>376000</v>
      </c>
      <c r="K14" s="77">
        <f t="shared" si="0"/>
        <v>0</v>
      </c>
    </row>
    <row r="15" spans="1:11" s="73" customFormat="1">
      <c r="A15" s="153">
        <v>23441</v>
      </c>
      <c r="B15" s="115" t="s">
        <v>177</v>
      </c>
      <c r="C15" s="115" t="s">
        <v>178</v>
      </c>
      <c r="D15" s="158" t="s">
        <v>269</v>
      </c>
      <c r="E15" s="93" t="s">
        <v>183</v>
      </c>
      <c r="F15" s="74">
        <v>2305900004</v>
      </c>
      <c r="G15" s="128">
        <v>336000</v>
      </c>
      <c r="H15" s="158" t="s">
        <v>269</v>
      </c>
      <c r="I15" s="153">
        <v>23441</v>
      </c>
      <c r="J15" s="128">
        <v>336000</v>
      </c>
      <c r="K15" s="77">
        <f t="shared" si="0"/>
        <v>0</v>
      </c>
    </row>
    <row r="16" spans="1:11" s="73" customFormat="1">
      <c r="A16" s="153">
        <v>23566</v>
      </c>
      <c r="B16" s="115" t="s">
        <v>177</v>
      </c>
      <c r="C16" s="115" t="s">
        <v>178</v>
      </c>
      <c r="D16" s="158" t="s">
        <v>269</v>
      </c>
      <c r="E16" s="126" t="s">
        <v>184</v>
      </c>
      <c r="F16" s="74">
        <v>2305900004</v>
      </c>
      <c r="G16" s="128">
        <v>327740</v>
      </c>
      <c r="H16" s="158" t="s">
        <v>269</v>
      </c>
      <c r="I16" s="153">
        <v>23566</v>
      </c>
      <c r="J16" s="128">
        <v>327740</v>
      </c>
      <c r="K16" s="77">
        <f t="shared" si="0"/>
        <v>0</v>
      </c>
    </row>
    <row r="17" spans="1:11" s="73" customFormat="1">
      <c r="A17" s="153">
        <v>23570</v>
      </c>
      <c r="B17" s="115" t="s">
        <v>177</v>
      </c>
      <c r="C17" s="115" t="s">
        <v>178</v>
      </c>
      <c r="D17" s="158" t="s">
        <v>270</v>
      </c>
      <c r="E17" s="126" t="s">
        <v>184</v>
      </c>
      <c r="F17" s="74">
        <v>2305900004</v>
      </c>
      <c r="G17" s="128">
        <v>140460</v>
      </c>
      <c r="H17" s="158" t="s">
        <v>270</v>
      </c>
      <c r="I17" s="153">
        <v>23570</v>
      </c>
      <c r="J17" s="128">
        <v>140460</v>
      </c>
      <c r="K17" s="77"/>
    </row>
    <row r="18" spans="1:11" s="73" customFormat="1">
      <c r="A18" s="153">
        <v>23570</v>
      </c>
      <c r="B18" s="115" t="s">
        <v>177</v>
      </c>
      <c r="C18" s="115" t="s">
        <v>178</v>
      </c>
      <c r="D18" s="158" t="s">
        <v>270</v>
      </c>
      <c r="E18" s="157" t="s">
        <v>265</v>
      </c>
      <c r="F18" s="74">
        <v>2305900004</v>
      </c>
      <c r="G18" s="128">
        <v>3500</v>
      </c>
      <c r="H18" s="158" t="s">
        <v>270</v>
      </c>
      <c r="I18" s="153">
        <v>23570</v>
      </c>
      <c r="J18" s="128">
        <v>3500</v>
      </c>
      <c r="K18" s="77">
        <f t="shared" si="0"/>
        <v>0</v>
      </c>
    </row>
    <row r="19" spans="1:11" s="73" customFormat="1">
      <c r="A19" s="153">
        <v>23475</v>
      </c>
      <c r="B19" s="115" t="s">
        <v>177</v>
      </c>
      <c r="C19" s="115" t="s">
        <v>178</v>
      </c>
      <c r="D19" s="158" t="s">
        <v>271</v>
      </c>
      <c r="E19" s="157" t="s">
        <v>266</v>
      </c>
      <c r="F19" s="74">
        <v>2305900004</v>
      </c>
      <c r="G19" s="128">
        <v>3500</v>
      </c>
      <c r="H19" s="158" t="s">
        <v>271</v>
      </c>
      <c r="I19" s="153">
        <v>23475</v>
      </c>
      <c r="J19" s="128">
        <v>3500</v>
      </c>
      <c r="K19" s="77">
        <f t="shared" si="0"/>
        <v>0</v>
      </c>
    </row>
    <row r="20" spans="1:11" s="73" customFormat="1">
      <c r="A20" s="153">
        <v>23475</v>
      </c>
      <c r="B20" s="115" t="s">
        <v>177</v>
      </c>
      <c r="C20" s="115" t="s">
        <v>178</v>
      </c>
      <c r="D20" s="158" t="s">
        <v>272</v>
      </c>
      <c r="E20" s="157" t="s">
        <v>267</v>
      </c>
      <c r="F20" s="74">
        <v>2305900004</v>
      </c>
      <c r="G20" s="128">
        <v>3500</v>
      </c>
      <c r="H20" s="158" t="s">
        <v>272</v>
      </c>
      <c r="I20" s="153">
        <v>23475</v>
      </c>
      <c r="J20" s="128">
        <v>3500</v>
      </c>
      <c r="K20" s="77">
        <f t="shared" si="0"/>
        <v>0</v>
      </c>
    </row>
    <row r="21" spans="1:11" s="73" customFormat="1">
      <c r="A21" s="74"/>
      <c r="B21" s="95"/>
      <c r="C21" s="96"/>
      <c r="D21" s="158"/>
      <c r="E21" s="76"/>
      <c r="F21" s="74"/>
      <c r="G21" s="52"/>
      <c r="H21" s="74"/>
      <c r="I21" s="74"/>
      <c r="J21" s="52"/>
      <c r="K21" s="77"/>
    </row>
    <row r="22" spans="1:11" s="73" customFormat="1">
      <c r="A22" s="74"/>
      <c r="B22" s="74"/>
      <c r="C22" s="74"/>
      <c r="D22" s="79"/>
      <c r="E22" s="80"/>
      <c r="F22" s="74"/>
      <c r="G22" s="54"/>
      <c r="H22" s="65"/>
      <c r="I22" s="80"/>
      <c r="J22" s="69"/>
      <c r="K22" s="77"/>
    </row>
    <row r="23" spans="1:11" s="73" customFormat="1">
      <c r="A23" s="81"/>
      <c r="B23" s="82"/>
      <c r="C23" s="82"/>
      <c r="D23" s="83"/>
      <c r="E23" s="84"/>
      <c r="F23" s="85"/>
      <c r="G23" s="54"/>
      <c r="H23" s="86"/>
      <c r="I23" s="87"/>
      <c r="J23" s="69"/>
      <c r="K23" s="77"/>
    </row>
    <row r="24" spans="1:11" s="73" customFormat="1">
      <c r="A24" s="237" t="s">
        <v>3</v>
      </c>
      <c r="B24" s="238"/>
      <c r="C24" s="238"/>
      <c r="D24" s="238"/>
      <c r="E24" s="238"/>
      <c r="F24" s="239"/>
      <c r="G24" s="88">
        <f>SUM(G11:G23)</f>
        <v>1519700</v>
      </c>
      <c r="H24" s="237" t="s">
        <v>3</v>
      </c>
      <c r="I24" s="239"/>
      <c r="J24" s="88">
        <f>SUM(J11:J23)</f>
        <v>1519700</v>
      </c>
      <c r="K24" s="88">
        <f>SUM(K22:K22)</f>
        <v>0</v>
      </c>
    </row>
    <row r="25" spans="1:11" ht="24.75" customHeight="1">
      <c r="A25" s="219" t="s">
        <v>57</v>
      </c>
      <c r="B25" s="220"/>
      <c r="C25" s="220"/>
      <c r="D25" s="220"/>
      <c r="E25" s="220"/>
      <c r="F25" s="220"/>
      <c r="G25" s="221"/>
      <c r="H25" s="225" t="s">
        <v>58</v>
      </c>
      <c r="I25" s="226"/>
      <c r="J25" s="226"/>
      <c r="K25" s="227"/>
    </row>
    <row r="26" spans="1:11">
      <c r="A26" s="222"/>
      <c r="B26" s="223"/>
      <c r="C26" s="223"/>
      <c r="D26" s="223"/>
      <c r="E26" s="223"/>
      <c r="F26" s="223"/>
      <c r="G26" s="224"/>
      <c r="H26" s="228"/>
      <c r="I26" s="229"/>
      <c r="J26" s="229"/>
      <c r="K26" s="230"/>
    </row>
    <row r="28" spans="1:11">
      <c r="A28" s="60" t="s">
        <v>264</v>
      </c>
    </row>
  </sheetData>
  <mergeCells count="18">
    <mergeCell ref="A25:G26"/>
    <mergeCell ref="H25:K26"/>
    <mergeCell ref="H9:H10"/>
    <mergeCell ref="I9:I10"/>
    <mergeCell ref="J9:J10"/>
    <mergeCell ref="K9:K10"/>
    <mergeCell ref="A24:F24"/>
    <mergeCell ref="H24:I24"/>
    <mergeCell ref="A2:K2"/>
    <mergeCell ref="A8:G8"/>
    <mergeCell ref="H8:J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scale="6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topLeftCell="A4" workbookViewId="0">
      <selection activeCell="A11" sqref="A11"/>
    </sheetView>
  </sheetViews>
  <sheetFormatPr defaultColWidth="9" defaultRowHeight="24"/>
  <cols>
    <col min="1" max="1" width="12.85546875" style="4" customWidth="1"/>
    <col min="2" max="2" width="22.28515625" style="4" customWidth="1"/>
    <col min="3" max="3" width="12.7109375" style="4" customWidth="1"/>
    <col min="4" max="4" width="18.28515625" style="4" bestFit="1" customWidth="1"/>
    <col min="5" max="5" width="32.42578125" style="4" customWidth="1"/>
    <col min="6" max="6" width="12.42578125" style="4" bestFit="1" customWidth="1"/>
    <col min="7" max="7" width="14.5703125" style="4" bestFit="1" customWidth="1"/>
    <col min="8" max="8" width="13.7109375" style="4" bestFit="1" customWidth="1"/>
    <col min="9" max="9" width="12.140625" style="4" bestFit="1" customWidth="1"/>
    <col min="10" max="10" width="14.5703125" style="4" bestFit="1" customWidth="1"/>
    <col min="11" max="11" width="13.140625" style="4" customWidth="1"/>
    <col min="12" max="16384" width="9" style="4"/>
  </cols>
  <sheetData>
    <row r="1" spans="1:11">
      <c r="A1" s="246" t="s">
        <v>445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>
      <c r="A2" s="218" t="s">
        <v>273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A3" s="218" t="s">
        <v>152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4" t="s">
        <v>46</v>
      </c>
      <c r="E4" s="201"/>
      <c r="F4" s="201"/>
      <c r="G4" s="201"/>
      <c r="H4" s="201"/>
    </row>
    <row r="5" spans="1:11">
      <c r="A5" s="4" t="s">
        <v>153</v>
      </c>
      <c r="E5" s="201"/>
      <c r="F5" s="201"/>
      <c r="G5" s="201"/>
      <c r="H5" s="201"/>
    </row>
    <row r="6" spans="1:11">
      <c r="A6" s="5" t="s">
        <v>17</v>
      </c>
    </row>
    <row r="7" spans="1:11">
      <c r="A7" s="247" t="s">
        <v>16</v>
      </c>
      <c r="B7" s="247"/>
      <c r="C7" s="247"/>
      <c r="D7" s="247"/>
      <c r="E7" s="247"/>
      <c r="F7" s="247"/>
      <c r="G7" s="247"/>
      <c r="H7" s="247" t="s">
        <v>15</v>
      </c>
      <c r="I7" s="247"/>
      <c r="J7" s="247"/>
      <c r="K7" s="202" t="s">
        <v>14</v>
      </c>
    </row>
    <row r="8" spans="1:11">
      <c r="A8" s="248" t="s">
        <v>13</v>
      </c>
      <c r="B8" s="248" t="s">
        <v>7</v>
      </c>
      <c r="C8" s="248" t="s">
        <v>12</v>
      </c>
      <c r="D8" s="248" t="s">
        <v>11</v>
      </c>
      <c r="E8" s="248" t="s">
        <v>10</v>
      </c>
      <c r="F8" s="248" t="s">
        <v>9</v>
      </c>
      <c r="G8" s="242" t="s">
        <v>8</v>
      </c>
      <c r="H8" s="248" t="s">
        <v>7</v>
      </c>
      <c r="I8" s="248" t="s">
        <v>6</v>
      </c>
      <c r="J8" s="242" t="s">
        <v>5</v>
      </c>
      <c r="K8" s="244" t="s">
        <v>4</v>
      </c>
    </row>
    <row r="9" spans="1:11">
      <c r="A9" s="249"/>
      <c r="B9" s="249"/>
      <c r="C9" s="249"/>
      <c r="D9" s="249"/>
      <c r="E9" s="249"/>
      <c r="F9" s="249"/>
      <c r="G9" s="243"/>
      <c r="H9" s="249"/>
      <c r="I9" s="249"/>
      <c r="J9" s="243"/>
      <c r="K9" s="245"/>
    </row>
    <row r="10" spans="1:11">
      <c r="A10" s="159">
        <v>23650</v>
      </c>
      <c r="B10" s="157">
        <v>100003315</v>
      </c>
      <c r="C10" s="55" t="s">
        <v>178</v>
      </c>
      <c r="D10" s="157">
        <v>100003315</v>
      </c>
      <c r="E10" s="11" t="s">
        <v>54</v>
      </c>
      <c r="F10" s="91">
        <v>2305900004</v>
      </c>
      <c r="G10" s="41">
        <v>800875</v>
      </c>
      <c r="H10" s="11" t="s">
        <v>275</v>
      </c>
      <c r="I10" s="159">
        <v>23650</v>
      </c>
      <c r="J10" s="41">
        <f t="shared" ref="J10:J11" si="0">G10</f>
        <v>800875</v>
      </c>
      <c r="K10" s="42">
        <f t="shared" ref="K10:K11" si="1">G10-J10</f>
        <v>0</v>
      </c>
    </row>
    <row r="11" spans="1:11">
      <c r="A11" s="159">
        <v>23650</v>
      </c>
      <c r="B11" s="157">
        <v>100014702</v>
      </c>
      <c r="C11" s="55" t="s">
        <v>178</v>
      </c>
      <c r="D11" s="157">
        <v>100014702</v>
      </c>
      <c r="E11" s="11" t="s">
        <v>54</v>
      </c>
      <c r="F11" s="91">
        <v>2305900004</v>
      </c>
      <c r="G11" s="41">
        <v>648225</v>
      </c>
      <c r="H11" s="11" t="s">
        <v>276</v>
      </c>
      <c r="I11" s="159">
        <v>23650</v>
      </c>
      <c r="J11" s="41">
        <f t="shared" si="0"/>
        <v>648225</v>
      </c>
      <c r="K11" s="42">
        <f t="shared" si="1"/>
        <v>0</v>
      </c>
    </row>
    <row r="12" spans="1:11">
      <c r="A12" s="55"/>
      <c r="B12" s="55"/>
      <c r="C12" s="55"/>
      <c r="D12" s="55"/>
      <c r="E12" s="43"/>
      <c r="F12" s="91"/>
      <c r="G12" s="19"/>
      <c r="H12" s="55"/>
      <c r="I12" s="55"/>
      <c r="J12" s="19"/>
      <c r="K12" s="56"/>
    </row>
    <row r="13" spans="1:11">
      <c r="A13" s="55"/>
      <c r="B13" s="55"/>
      <c r="C13" s="55"/>
      <c r="D13" s="55"/>
      <c r="E13" s="43"/>
      <c r="F13" s="91"/>
      <c r="G13" s="19"/>
      <c r="H13" s="55"/>
      <c r="I13" s="55"/>
      <c r="J13" s="19"/>
      <c r="K13" s="56"/>
    </row>
    <row r="14" spans="1:11">
      <c r="A14" s="55"/>
      <c r="B14" s="55"/>
      <c r="C14" s="55"/>
      <c r="D14" s="55"/>
      <c r="E14" s="11"/>
      <c r="F14" s="91"/>
      <c r="G14" s="19"/>
      <c r="H14" s="44"/>
      <c r="I14" s="44"/>
      <c r="J14" s="19"/>
      <c r="K14" s="56"/>
    </row>
    <row r="15" spans="1:11">
      <c r="A15" s="250" t="s">
        <v>3</v>
      </c>
      <c r="B15" s="251"/>
      <c r="C15" s="251"/>
      <c r="D15" s="251"/>
      <c r="E15" s="251"/>
      <c r="F15" s="252"/>
      <c r="G15" s="45">
        <f>SUM(G10:G14)</f>
        <v>1449100</v>
      </c>
      <c r="H15" s="250" t="s">
        <v>3</v>
      </c>
      <c r="I15" s="252"/>
      <c r="J15" s="45">
        <f>SUM(J10:J14)</f>
        <v>1449100</v>
      </c>
      <c r="K15" s="45">
        <f>SUM(K13:K13)</f>
        <v>0</v>
      </c>
    </row>
  </sheetData>
  <mergeCells count="18">
    <mergeCell ref="A15:F15"/>
    <mergeCell ref="H15:I15"/>
    <mergeCell ref="F8:F9"/>
    <mergeCell ref="G8:G9"/>
    <mergeCell ref="H8:H9"/>
    <mergeCell ref="I8:I9"/>
    <mergeCell ref="J8:J9"/>
    <mergeCell ref="K8:K9"/>
    <mergeCell ref="A1:K1"/>
    <mergeCell ref="A2:K2"/>
    <mergeCell ref="A3:K3"/>
    <mergeCell ref="A7:G7"/>
    <mergeCell ref="H7:J7"/>
    <mergeCell ref="A8:A9"/>
    <mergeCell ref="B8:B9"/>
    <mergeCell ref="C8:C9"/>
    <mergeCell ref="D8:D9"/>
    <mergeCell ref="E8:E9"/>
  </mergeCells>
  <pageMargins left="0.7" right="0.7" top="0.75" bottom="0.75" header="0.3" footer="0.3"/>
  <pageSetup scale="69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opLeftCell="A4" workbookViewId="0">
      <selection activeCell="D14" sqref="D14"/>
    </sheetView>
  </sheetViews>
  <sheetFormatPr defaultColWidth="9" defaultRowHeight="24"/>
  <cols>
    <col min="1" max="1" width="12.85546875" style="4" customWidth="1"/>
    <col min="2" max="2" width="22.28515625" style="4" customWidth="1"/>
    <col min="3" max="3" width="12.7109375" style="4" customWidth="1"/>
    <col min="4" max="4" width="18.28515625" style="4" bestFit="1" customWidth="1"/>
    <col min="5" max="5" width="32.42578125" style="4" customWidth="1"/>
    <col min="6" max="6" width="12.42578125" style="4" bestFit="1" customWidth="1"/>
    <col min="7" max="7" width="13.140625" style="4" bestFit="1" customWidth="1"/>
    <col min="8" max="8" width="13.7109375" style="4" bestFit="1" customWidth="1"/>
    <col min="9" max="9" width="12.140625" style="4" bestFit="1" customWidth="1"/>
    <col min="10" max="10" width="13.140625" style="4" bestFit="1" customWidth="1"/>
    <col min="11" max="11" width="13.140625" style="4" customWidth="1"/>
    <col min="12" max="16384" width="9" style="4"/>
  </cols>
  <sheetData>
    <row r="1" spans="1:11">
      <c r="A1" s="246" t="s">
        <v>47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>
      <c r="A2" s="218" t="s">
        <v>273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</row>
    <row r="3" spans="1:11">
      <c r="A3" s="218" t="s">
        <v>152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</row>
    <row r="4" spans="1:11">
      <c r="A4" s="4" t="s">
        <v>46</v>
      </c>
      <c r="E4" s="150"/>
      <c r="F4" s="150"/>
      <c r="G4" s="150"/>
      <c r="H4" s="150"/>
    </row>
    <row r="5" spans="1:11">
      <c r="A5" s="4" t="s">
        <v>153</v>
      </c>
      <c r="E5" s="150"/>
      <c r="F5" s="150"/>
      <c r="G5" s="150"/>
      <c r="H5" s="150"/>
    </row>
    <row r="6" spans="1:11">
      <c r="A6" s="5" t="s">
        <v>17</v>
      </c>
    </row>
    <row r="7" spans="1:11">
      <c r="A7" s="247" t="s">
        <v>16</v>
      </c>
      <c r="B7" s="247"/>
      <c r="C7" s="247"/>
      <c r="D7" s="247"/>
      <c r="E7" s="247"/>
      <c r="F7" s="247"/>
      <c r="G7" s="247"/>
      <c r="H7" s="247" t="s">
        <v>15</v>
      </c>
      <c r="I7" s="247"/>
      <c r="J7" s="247"/>
      <c r="K7" s="151" t="s">
        <v>14</v>
      </c>
    </row>
    <row r="8" spans="1:11">
      <c r="A8" s="248" t="s">
        <v>13</v>
      </c>
      <c r="B8" s="248" t="s">
        <v>7</v>
      </c>
      <c r="C8" s="248" t="s">
        <v>12</v>
      </c>
      <c r="D8" s="248" t="s">
        <v>11</v>
      </c>
      <c r="E8" s="248" t="s">
        <v>10</v>
      </c>
      <c r="F8" s="248" t="s">
        <v>9</v>
      </c>
      <c r="G8" s="242" t="s">
        <v>8</v>
      </c>
      <c r="H8" s="248" t="s">
        <v>7</v>
      </c>
      <c r="I8" s="248" t="s">
        <v>6</v>
      </c>
      <c r="J8" s="242" t="s">
        <v>5</v>
      </c>
      <c r="K8" s="244" t="s">
        <v>4</v>
      </c>
    </row>
    <row r="9" spans="1:11">
      <c r="A9" s="249"/>
      <c r="B9" s="249"/>
      <c r="C9" s="249"/>
      <c r="D9" s="249"/>
      <c r="E9" s="249"/>
      <c r="F9" s="249"/>
      <c r="G9" s="243"/>
      <c r="H9" s="249"/>
      <c r="I9" s="249"/>
      <c r="J9" s="243"/>
      <c r="K9" s="245"/>
    </row>
    <row r="10" spans="1:11">
      <c r="A10" s="159">
        <v>23649</v>
      </c>
      <c r="B10" s="11" t="s">
        <v>274</v>
      </c>
      <c r="C10" s="55" t="s">
        <v>280</v>
      </c>
      <c r="D10" s="11" t="s">
        <v>274</v>
      </c>
      <c r="E10" s="11" t="s">
        <v>277</v>
      </c>
      <c r="F10" s="91">
        <v>2305900004</v>
      </c>
      <c r="G10" s="41">
        <v>3745</v>
      </c>
      <c r="H10" s="11" t="s">
        <v>274</v>
      </c>
      <c r="I10" s="159">
        <v>23649</v>
      </c>
      <c r="J10" s="41">
        <f>G10</f>
        <v>3745</v>
      </c>
      <c r="K10" s="42">
        <f t="shared" ref="K10:K12" si="0">G10-J10</f>
        <v>0</v>
      </c>
    </row>
    <row r="11" spans="1:11">
      <c r="A11" s="159">
        <v>23650</v>
      </c>
      <c r="B11" s="11" t="s">
        <v>275</v>
      </c>
      <c r="C11" s="55" t="s">
        <v>280</v>
      </c>
      <c r="D11" s="11" t="s">
        <v>275</v>
      </c>
      <c r="E11" s="11" t="s">
        <v>278</v>
      </c>
      <c r="F11" s="91">
        <v>2305900004</v>
      </c>
      <c r="G11" s="41">
        <v>2400</v>
      </c>
      <c r="H11" s="11" t="s">
        <v>275</v>
      </c>
      <c r="I11" s="159">
        <v>23650</v>
      </c>
      <c r="J11" s="41">
        <f t="shared" ref="J11:J12" si="1">G11</f>
        <v>2400</v>
      </c>
      <c r="K11" s="42">
        <f t="shared" si="0"/>
        <v>0</v>
      </c>
    </row>
    <row r="12" spans="1:11">
      <c r="A12" s="159">
        <v>23650</v>
      </c>
      <c r="B12" s="11" t="s">
        <v>276</v>
      </c>
      <c r="C12" s="55" t="s">
        <v>280</v>
      </c>
      <c r="D12" s="11" t="s">
        <v>276</v>
      </c>
      <c r="E12" s="11" t="s">
        <v>279</v>
      </c>
      <c r="F12" s="91">
        <v>2305900004</v>
      </c>
      <c r="G12" s="41">
        <v>734300</v>
      </c>
      <c r="H12" s="11" t="s">
        <v>276</v>
      </c>
      <c r="I12" s="159">
        <v>23650</v>
      </c>
      <c r="J12" s="41">
        <f t="shared" si="1"/>
        <v>734300</v>
      </c>
      <c r="K12" s="42">
        <f t="shared" si="0"/>
        <v>0</v>
      </c>
    </row>
    <row r="13" spans="1:11">
      <c r="A13" s="55"/>
      <c r="B13" s="55"/>
      <c r="C13" s="55"/>
      <c r="D13" s="55"/>
      <c r="E13" s="43"/>
      <c r="F13" s="91"/>
      <c r="G13" s="19"/>
      <c r="H13" s="55"/>
      <c r="I13" s="55"/>
      <c r="J13" s="19"/>
      <c r="K13" s="56"/>
    </row>
    <row r="14" spans="1:11">
      <c r="A14" s="55"/>
      <c r="B14" s="55"/>
      <c r="C14" s="55"/>
      <c r="D14" s="55"/>
      <c r="E14" s="43"/>
      <c r="F14" s="91"/>
      <c r="G14" s="19"/>
      <c r="H14" s="55"/>
      <c r="I14" s="55"/>
      <c r="J14" s="19"/>
      <c r="K14" s="56"/>
    </row>
    <row r="15" spans="1:11">
      <c r="A15" s="55"/>
      <c r="B15" s="55"/>
      <c r="C15" s="55"/>
      <c r="D15" s="55"/>
      <c r="E15" s="11"/>
      <c r="F15" s="91"/>
      <c r="G15" s="19"/>
      <c r="H15" s="44"/>
      <c r="I15" s="44"/>
      <c r="J15" s="19"/>
      <c r="K15" s="56"/>
    </row>
    <row r="16" spans="1:11">
      <c r="A16" s="250" t="s">
        <v>3</v>
      </c>
      <c r="B16" s="251"/>
      <c r="C16" s="251"/>
      <c r="D16" s="251"/>
      <c r="E16" s="251"/>
      <c r="F16" s="252"/>
      <c r="G16" s="45">
        <f>SUM(G10:G15)</f>
        <v>740445</v>
      </c>
      <c r="H16" s="250" t="s">
        <v>3</v>
      </c>
      <c r="I16" s="252"/>
      <c r="J16" s="45">
        <f>SUM(J10:J15)</f>
        <v>740445</v>
      </c>
      <c r="K16" s="45">
        <f>SUM(K14:K14)</f>
        <v>0</v>
      </c>
    </row>
  </sheetData>
  <mergeCells count="18">
    <mergeCell ref="J8:J9"/>
    <mergeCell ref="K8:K9"/>
    <mergeCell ref="A1:K1"/>
    <mergeCell ref="A2:K2"/>
    <mergeCell ref="A3:K3"/>
    <mergeCell ref="A7:G7"/>
    <mergeCell ref="H7:J7"/>
    <mergeCell ref="A8:A9"/>
    <mergeCell ref="B8:B9"/>
    <mergeCell ref="C8:C9"/>
    <mergeCell ref="D8:D9"/>
    <mergeCell ref="E8:E9"/>
    <mergeCell ref="A16:F16"/>
    <mergeCell ref="H16:I16"/>
    <mergeCell ref="F8:F9"/>
    <mergeCell ref="G8:G9"/>
    <mergeCell ref="H8:H9"/>
    <mergeCell ref="I8:I9"/>
  </mergeCells>
  <pageMargins left="0.7" right="0.7" top="0.75" bottom="0.75" header="0.3" footer="0.3"/>
  <pageSetup scale="69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opLeftCell="A13" workbookViewId="0">
      <selection activeCell="C71" sqref="C71"/>
    </sheetView>
  </sheetViews>
  <sheetFormatPr defaultColWidth="9" defaultRowHeight="24"/>
  <cols>
    <col min="1" max="1" width="20.42578125" style="1" customWidth="1"/>
    <col min="2" max="2" width="51.5703125" style="1" bestFit="1" customWidth="1"/>
    <col min="3" max="3" width="23.140625" style="1" customWidth="1"/>
    <col min="4" max="4" width="30.85546875" style="1" customWidth="1"/>
    <col min="5" max="5" width="14.5703125" style="1" customWidth="1"/>
    <col min="6" max="16384" width="9" style="1"/>
  </cols>
  <sheetData>
    <row r="1" spans="1:5">
      <c r="A1" s="218" t="s">
        <v>446</v>
      </c>
      <c r="B1" s="218"/>
      <c r="C1" s="218"/>
      <c r="D1" s="218"/>
      <c r="E1" s="218"/>
    </row>
    <row r="2" spans="1:5">
      <c r="A2" s="218" t="s">
        <v>447</v>
      </c>
      <c r="B2" s="218"/>
      <c r="C2" s="218"/>
      <c r="D2" s="218"/>
      <c r="E2" s="218"/>
    </row>
    <row r="3" spans="1:5">
      <c r="A3" s="260" t="s">
        <v>448</v>
      </c>
      <c r="B3" s="260"/>
      <c r="C3" s="260"/>
      <c r="D3" s="260"/>
      <c r="E3" s="260"/>
    </row>
    <row r="4" spans="1:5">
      <c r="A4" s="260" t="s">
        <v>449</v>
      </c>
      <c r="B4" s="260"/>
      <c r="C4" s="260"/>
      <c r="D4" s="260"/>
      <c r="E4" s="260"/>
    </row>
    <row r="5" spans="1:5">
      <c r="A5" s="260" t="s">
        <v>450</v>
      </c>
      <c r="B5" s="260"/>
      <c r="C5" s="260"/>
      <c r="D5" s="260"/>
      <c r="E5" s="260"/>
    </row>
    <row r="6" spans="1:5" s="203" customFormat="1">
      <c r="A6" s="261" t="s">
        <v>451</v>
      </c>
      <c r="B6" s="261" t="s">
        <v>0</v>
      </c>
      <c r="C6" s="263" t="s">
        <v>452</v>
      </c>
      <c r="D6" s="264"/>
      <c r="E6" s="265"/>
    </row>
    <row r="7" spans="1:5" ht="48">
      <c r="A7" s="262"/>
      <c r="B7" s="262"/>
      <c r="C7" s="204" t="s">
        <v>453</v>
      </c>
      <c r="D7" s="204" t="s">
        <v>454</v>
      </c>
      <c r="E7" s="91" t="s">
        <v>455</v>
      </c>
    </row>
    <row r="8" spans="1:5">
      <c r="A8" s="205">
        <v>1060456000000</v>
      </c>
      <c r="B8" s="206" t="s">
        <v>456</v>
      </c>
      <c r="C8" s="19">
        <v>44275</v>
      </c>
      <c r="D8" s="19">
        <f t="shared" ref="D8:D59" si="0">C8</f>
        <v>44275</v>
      </c>
      <c r="E8" s="19">
        <f>C8-D8</f>
        <v>0</v>
      </c>
    </row>
    <row r="9" spans="1:5">
      <c r="A9" s="205">
        <v>1060456000000</v>
      </c>
      <c r="B9" s="206" t="s">
        <v>457</v>
      </c>
      <c r="C9" s="19">
        <v>450</v>
      </c>
      <c r="D9" s="19">
        <f t="shared" si="0"/>
        <v>450</v>
      </c>
      <c r="E9" s="19">
        <f t="shared" ref="E9:E59" si="1">C9-D9</f>
        <v>0</v>
      </c>
    </row>
    <row r="10" spans="1:5">
      <c r="A10" s="205">
        <v>1060456000000</v>
      </c>
      <c r="B10" s="206" t="s">
        <v>458</v>
      </c>
      <c r="C10" s="19">
        <v>162.4</v>
      </c>
      <c r="D10" s="19">
        <f t="shared" si="0"/>
        <v>162.4</v>
      </c>
      <c r="E10" s="19">
        <f t="shared" si="1"/>
        <v>0</v>
      </c>
    </row>
    <row r="11" spans="1:5">
      <c r="A11" s="205">
        <v>1060456000000</v>
      </c>
      <c r="B11" s="206" t="s">
        <v>459</v>
      </c>
      <c r="C11" s="19">
        <v>539</v>
      </c>
      <c r="D11" s="19">
        <f t="shared" si="0"/>
        <v>539</v>
      </c>
      <c r="E11" s="19">
        <f t="shared" si="1"/>
        <v>0</v>
      </c>
    </row>
    <row r="12" spans="1:5">
      <c r="A12" s="205">
        <v>1060456000000</v>
      </c>
      <c r="B12" s="206" t="s">
        <v>460</v>
      </c>
      <c r="C12" s="19">
        <v>320</v>
      </c>
      <c r="D12" s="19">
        <f t="shared" si="0"/>
        <v>320</v>
      </c>
      <c r="E12" s="19">
        <f t="shared" si="1"/>
        <v>0</v>
      </c>
    </row>
    <row r="13" spans="1:5">
      <c r="A13" s="205">
        <v>1060456000000</v>
      </c>
      <c r="B13" s="206" t="s">
        <v>461</v>
      </c>
      <c r="C13" s="19">
        <v>150</v>
      </c>
      <c r="D13" s="19">
        <f t="shared" si="0"/>
        <v>150</v>
      </c>
      <c r="E13" s="19">
        <f t="shared" si="1"/>
        <v>0</v>
      </c>
    </row>
    <row r="14" spans="1:5">
      <c r="A14" s="205">
        <v>1060456000000</v>
      </c>
      <c r="B14" s="206" t="s">
        <v>462</v>
      </c>
      <c r="C14" s="19">
        <v>2.5</v>
      </c>
      <c r="D14" s="19">
        <f t="shared" si="0"/>
        <v>2.5</v>
      </c>
      <c r="E14" s="19">
        <f t="shared" si="1"/>
        <v>0</v>
      </c>
    </row>
    <row r="15" spans="1:5">
      <c r="A15" s="205">
        <v>1060456000000</v>
      </c>
      <c r="B15" s="206" t="s">
        <v>463</v>
      </c>
      <c r="C15" s="19">
        <v>81</v>
      </c>
      <c r="D15" s="19">
        <f t="shared" si="0"/>
        <v>81</v>
      </c>
      <c r="E15" s="19">
        <f t="shared" si="1"/>
        <v>0</v>
      </c>
    </row>
    <row r="16" spans="1:5">
      <c r="A16" s="205">
        <v>1060456000000</v>
      </c>
      <c r="B16" s="206" t="s">
        <v>464</v>
      </c>
      <c r="C16" s="94">
        <v>1094</v>
      </c>
      <c r="D16" s="94">
        <f t="shared" si="0"/>
        <v>1094</v>
      </c>
      <c r="E16" s="94">
        <f t="shared" si="1"/>
        <v>0</v>
      </c>
    </row>
    <row r="17" spans="1:5">
      <c r="A17" s="205">
        <v>1060456000000</v>
      </c>
      <c r="B17" s="206" t="s">
        <v>465</v>
      </c>
      <c r="C17" s="94">
        <v>1424</v>
      </c>
      <c r="D17" s="94">
        <f t="shared" si="0"/>
        <v>1424</v>
      </c>
      <c r="E17" s="94">
        <f t="shared" si="1"/>
        <v>0</v>
      </c>
    </row>
    <row r="18" spans="1:5">
      <c r="A18" s="205">
        <v>1060456000000</v>
      </c>
      <c r="B18" s="206" t="s">
        <v>466</v>
      </c>
      <c r="C18" s="19">
        <v>167.4</v>
      </c>
      <c r="D18" s="19">
        <f t="shared" si="0"/>
        <v>167.4</v>
      </c>
      <c r="E18" s="19">
        <f t="shared" si="1"/>
        <v>0</v>
      </c>
    </row>
    <row r="19" spans="1:5">
      <c r="A19" s="205">
        <v>1060456000000</v>
      </c>
      <c r="B19" s="206" t="s">
        <v>467</v>
      </c>
      <c r="C19" s="19">
        <v>306</v>
      </c>
      <c r="D19" s="19">
        <f t="shared" si="0"/>
        <v>306</v>
      </c>
      <c r="E19" s="19">
        <f t="shared" si="1"/>
        <v>0</v>
      </c>
    </row>
    <row r="20" spans="1:5">
      <c r="A20" s="205">
        <v>1060456000000</v>
      </c>
      <c r="B20" s="206" t="s">
        <v>468</v>
      </c>
      <c r="C20" s="19">
        <v>620</v>
      </c>
      <c r="D20" s="19">
        <f t="shared" si="0"/>
        <v>620</v>
      </c>
      <c r="E20" s="19">
        <f t="shared" si="1"/>
        <v>0</v>
      </c>
    </row>
    <row r="21" spans="1:5">
      <c r="A21" s="205">
        <v>1060456000000</v>
      </c>
      <c r="B21" s="206" t="s">
        <v>469</v>
      </c>
      <c r="C21" s="19">
        <v>90</v>
      </c>
      <c r="D21" s="19">
        <f t="shared" si="0"/>
        <v>90</v>
      </c>
      <c r="E21" s="19">
        <f t="shared" si="1"/>
        <v>0</v>
      </c>
    </row>
    <row r="22" spans="1:5">
      <c r="A22" s="205">
        <v>1060456000000</v>
      </c>
      <c r="B22" s="206" t="s">
        <v>470</v>
      </c>
      <c r="C22" s="19">
        <v>18</v>
      </c>
      <c r="D22" s="19">
        <f t="shared" si="0"/>
        <v>18</v>
      </c>
      <c r="E22" s="19">
        <f t="shared" si="1"/>
        <v>0</v>
      </c>
    </row>
    <row r="23" spans="1:5">
      <c r="A23" s="205">
        <v>1060456000000</v>
      </c>
      <c r="B23" s="206" t="s">
        <v>471</v>
      </c>
      <c r="C23" s="94">
        <v>396</v>
      </c>
      <c r="D23" s="94">
        <f t="shared" si="0"/>
        <v>396</v>
      </c>
      <c r="E23" s="94">
        <f t="shared" si="1"/>
        <v>0</v>
      </c>
    </row>
    <row r="24" spans="1:5">
      <c r="A24" s="205">
        <v>1060456000000</v>
      </c>
      <c r="B24" s="206" t="s">
        <v>472</v>
      </c>
      <c r="C24" s="94">
        <v>1364</v>
      </c>
      <c r="D24" s="94">
        <f t="shared" si="0"/>
        <v>1364</v>
      </c>
      <c r="E24" s="94">
        <f t="shared" si="1"/>
        <v>0</v>
      </c>
    </row>
    <row r="25" spans="1:5">
      <c r="A25" s="205">
        <v>1060456000000</v>
      </c>
      <c r="B25" s="206" t="s">
        <v>473</v>
      </c>
      <c r="C25" s="19">
        <v>300</v>
      </c>
      <c r="D25" s="19">
        <f t="shared" si="0"/>
        <v>300</v>
      </c>
      <c r="E25" s="19">
        <f t="shared" si="1"/>
        <v>0</v>
      </c>
    </row>
    <row r="26" spans="1:5">
      <c r="A26" s="205">
        <v>1060456000000</v>
      </c>
      <c r="B26" s="206" t="s">
        <v>474</v>
      </c>
      <c r="C26" s="19">
        <v>132</v>
      </c>
      <c r="D26" s="19">
        <f t="shared" si="0"/>
        <v>132</v>
      </c>
      <c r="E26" s="19">
        <f t="shared" si="1"/>
        <v>0</v>
      </c>
    </row>
    <row r="27" spans="1:5">
      <c r="A27" s="205">
        <v>1060456000000</v>
      </c>
      <c r="B27" s="206" t="s">
        <v>475</v>
      </c>
      <c r="C27" s="19">
        <v>240</v>
      </c>
      <c r="D27" s="19">
        <f t="shared" si="0"/>
        <v>240</v>
      </c>
      <c r="E27" s="19">
        <f t="shared" si="1"/>
        <v>0</v>
      </c>
    </row>
    <row r="28" spans="1:5">
      <c r="A28" s="205">
        <v>1060456000000</v>
      </c>
      <c r="B28" s="206" t="s">
        <v>476</v>
      </c>
      <c r="C28" s="19">
        <v>80</v>
      </c>
      <c r="D28" s="19">
        <f t="shared" si="0"/>
        <v>80</v>
      </c>
      <c r="E28" s="19">
        <f t="shared" si="1"/>
        <v>0</v>
      </c>
    </row>
    <row r="29" spans="1:5">
      <c r="A29" s="205">
        <v>1060456000000</v>
      </c>
      <c r="B29" s="206" t="s">
        <v>477</v>
      </c>
      <c r="C29" s="19">
        <v>1980</v>
      </c>
      <c r="D29" s="19">
        <f t="shared" si="0"/>
        <v>1980</v>
      </c>
      <c r="E29" s="19">
        <f t="shared" si="1"/>
        <v>0</v>
      </c>
    </row>
    <row r="30" spans="1:5">
      <c r="A30" s="205">
        <v>1060456000000</v>
      </c>
      <c r="B30" s="206" t="s">
        <v>478</v>
      </c>
      <c r="C30" s="19">
        <v>65</v>
      </c>
      <c r="D30" s="19">
        <f t="shared" si="0"/>
        <v>65</v>
      </c>
      <c r="E30" s="19">
        <f t="shared" si="1"/>
        <v>0</v>
      </c>
    </row>
    <row r="31" spans="1:5">
      <c r="A31" s="205">
        <v>1060456000000</v>
      </c>
      <c r="B31" s="206" t="s">
        <v>479</v>
      </c>
      <c r="C31" s="19">
        <v>1110</v>
      </c>
      <c r="D31" s="19">
        <f t="shared" si="0"/>
        <v>1110</v>
      </c>
      <c r="E31" s="19">
        <f t="shared" si="1"/>
        <v>0</v>
      </c>
    </row>
    <row r="32" spans="1:5">
      <c r="A32" s="205">
        <v>1060456000000</v>
      </c>
      <c r="B32" s="206" t="s">
        <v>480</v>
      </c>
      <c r="C32" s="94">
        <v>1872</v>
      </c>
      <c r="D32" s="94">
        <f t="shared" si="0"/>
        <v>1872</v>
      </c>
      <c r="E32" s="94">
        <f t="shared" si="1"/>
        <v>0</v>
      </c>
    </row>
    <row r="33" spans="1:5">
      <c r="A33" s="205">
        <v>1060456000000</v>
      </c>
      <c r="B33" s="206" t="s">
        <v>481</v>
      </c>
      <c r="C33" s="19">
        <v>63</v>
      </c>
      <c r="D33" s="19">
        <f t="shared" si="0"/>
        <v>63</v>
      </c>
      <c r="E33" s="19">
        <f t="shared" si="1"/>
        <v>0</v>
      </c>
    </row>
    <row r="34" spans="1:5">
      <c r="A34" s="205">
        <v>1060456000000</v>
      </c>
      <c r="B34" s="206" t="s">
        <v>482</v>
      </c>
      <c r="C34" s="19">
        <v>651</v>
      </c>
      <c r="D34" s="19">
        <f t="shared" si="0"/>
        <v>651</v>
      </c>
      <c r="E34" s="19">
        <f t="shared" si="1"/>
        <v>0</v>
      </c>
    </row>
    <row r="35" spans="1:5">
      <c r="A35" s="205">
        <v>1060456000000</v>
      </c>
      <c r="B35" s="206" t="s">
        <v>483</v>
      </c>
      <c r="C35" s="19">
        <v>900</v>
      </c>
      <c r="D35" s="19">
        <f t="shared" si="0"/>
        <v>900</v>
      </c>
      <c r="E35" s="19">
        <f t="shared" si="1"/>
        <v>0</v>
      </c>
    </row>
    <row r="36" spans="1:5">
      <c r="A36" s="205">
        <v>1060456000000</v>
      </c>
      <c r="B36" s="206" t="s">
        <v>484</v>
      </c>
      <c r="C36" s="19">
        <v>1860</v>
      </c>
      <c r="D36" s="19">
        <f t="shared" si="0"/>
        <v>1860</v>
      </c>
      <c r="E36" s="19">
        <f t="shared" si="1"/>
        <v>0</v>
      </c>
    </row>
    <row r="37" spans="1:5">
      <c r="A37" s="205">
        <v>1060456000000</v>
      </c>
      <c r="B37" s="206" t="s">
        <v>485</v>
      </c>
      <c r="C37" s="19">
        <v>900</v>
      </c>
      <c r="D37" s="19">
        <f t="shared" si="0"/>
        <v>900</v>
      </c>
      <c r="E37" s="19">
        <f t="shared" si="1"/>
        <v>0</v>
      </c>
    </row>
    <row r="38" spans="1:5">
      <c r="A38" s="205">
        <v>1060456000000</v>
      </c>
      <c r="B38" s="206" t="s">
        <v>486</v>
      </c>
      <c r="C38" s="19">
        <v>440</v>
      </c>
      <c r="D38" s="19">
        <f t="shared" si="0"/>
        <v>440</v>
      </c>
      <c r="E38" s="19">
        <f t="shared" si="1"/>
        <v>0</v>
      </c>
    </row>
    <row r="39" spans="1:5">
      <c r="A39" s="205">
        <v>1060456000000</v>
      </c>
      <c r="B39" s="206" t="s">
        <v>487</v>
      </c>
      <c r="C39" s="19">
        <v>385</v>
      </c>
      <c r="D39" s="19">
        <f t="shared" si="0"/>
        <v>385</v>
      </c>
      <c r="E39" s="19">
        <f t="shared" si="1"/>
        <v>0</v>
      </c>
    </row>
    <row r="40" spans="1:5">
      <c r="A40" s="205">
        <v>1060456000000</v>
      </c>
      <c r="B40" s="206" t="s">
        <v>488</v>
      </c>
      <c r="C40" s="19">
        <v>3240</v>
      </c>
      <c r="D40" s="19">
        <f t="shared" si="0"/>
        <v>3240</v>
      </c>
      <c r="E40" s="19">
        <f t="shared" si="1"/>
        <v>0</v>
      </c>
    </row>
    <row r="41" spans="1:5">
      <c r="A41" s="205">
        <v>1060456000000</v>
      </c>
      <c r="B41" s="206" t="s">
        <v>489</v>
      </c>
      <c r="C41" s="94">
        <v>520</v>
      </c>
      <c r="D41" s="94">
        <f t="shared" si="0"/>
        <v>520</v>
      </c>
      <c r="E41" s="94">
        <f t="shared" si="1"/>
        <v>0</v>
      </c>
    </row>
    <row r="42" spans="1:5">
      <c r="A42" s="205">
        <v>1060456000000</v>
      </c>
      <c r="B42" s="206" t="s">
        <v>490</v>
      </c>
      <c r="C42" s="94">
        <v>240</v>
      </c>
      <c r="D42" s="94">
        <f t="shared" si="0"/>
        <v>240</v>
      </c>
      <c r="E42" s="94">
        <f t="shared" si="1"/>
        <v>0</v>
      </c>
    </row>
    <row r="43" spans="1:5">
      <c r="A43" s="205">
        <v>1060456000000</v>
      </c>
      <c r="B43" s="206" t="s">
        <v>491</v>
      </c>
      <c r="C43" s="19">
        <v>9</v>
      </c>
      <c r="D43" s="19">
        <f t="shared" si="0"/>
        <v>9</v>
      </c>
      <c r="E43" s="19">
        <f t="shared" si="1"/>
        <v>0</v>
      </c>
    </row>
    <row r="44" spans="1:5">
      <c r="A44" s="205">
        <v>1060456000000</v>
      </c>
      <c r="B44" s="206" t="s">
        <v>492</v>
      </c>
      <c r="C44" s="94">
        <v>1764</v>
      </c>
      <c r="D44" s="94">
        <f t="shared" si="0"/>
        <v>1764</v>
      </c>
      <c r="E44" s="94">
        <f t="shared" si="1"/>
        <v>0</v>
      </c>
    </row>
    <row r="45" spans="1:5">
      <c r="A45" s="205">
        <v>1060456000000</v>
      </c>
      <c r="B45" s="206" t="s">
        <v>493</v>
      </c>
      <c r="C45" s="19">
        <v>90</v>
      </c>
      <c r="D45" s="19">
        <f t="shared" si="0"/>
        <v>90</v>
      </c>
      <c r="E45" s="19">
        <f t="shared" si="1"/>
        <v>0</v>
      </c>
    </row>
    <row r="46" spans="1:5">
      <c r="A46" s="205">
        <v>1060456000000</v>
      </c>
      <c r="B46" s="206" t="s">
        <v>494</v>
      </c>
      <c r="C46" s="19">
        <v>504</v>
      </c>
      <c r="D46" s="19">
        <f t="shared" si="0"/>
        <v>504</v>
      </c>
      <c r="E46" s="19">
        <f t="shared" si="1"/>
        <v>0</v>
      </c>
    </row>
    <row r="47" spans="1:5">
      <c r="A47" s="205">
        <v>1060456000000</v>
      </c>
      <c r="B47" s="206" t="s">
        <v>495</v>
      </c>
      <c r="C47" s="19">
        <v>352</v>
      </c>
      <c r="D47" s="19">
        <f t="shared" si="0"/>
        <v>352</v>
      </c>
      <c r="E47" s="19">
        <f t="shared" si="1"/>
        <v>0</v>
      </c>
    </row>
    <row r="48" spans="1:5">
      <c r="A48" s="205">
        <v>1060456000000</v>
      </c>
      <c r="B48" s="206" t="s">
        <v>496</v>
      </c>
      <c r="C48" s="19">
        <v>276</v>
      </c>
      <c r="D48" s="19">
        <f t="shared" si="0"/>
        <v>276</v>
      </c>
      <c r="E48" s="19">
        <f t="shared" si="1"/>
        <v>0</v>
      </c>
    </row>
    <row r="49" spans="1:5">
      <c r="A49" s="205">
        <v>1060456000000</v>
      </c>
      <c r="B49" s="206" t="s">
        <v>497</v>
      </c>
      <c r="C49" s="19">
        <v>234</v>
      </c>
      <c r="D49" s="19">
        <f t="shared" si="0"/>
        <v>234</v>
      </c>
      <c r="E49" s="19">
        <f t="shared" si="1"/>
        <v>0</v>
      </c>
    </row>
    <row r="50" spans="1:5">
      <c r="A50" s="205">
        <v>1060456000000</v>
      </c>
      <c r="B50" s="206" t="s">
        <v>498</v>
      </c>
      <c r="C50" s="94">
        <v>12950</v>
      </c>
      <c r="D50" s="94">
        <f t="shared" si="0"/>
        <v>12950</v>
      </c>
      <c r="E50" s="94">
        <f t="shared" si="1"/>
        <v>0</v>
      </c>
    </row>
    <row r="51" spans="1:5">
      <c r="A51" s="205">
        <v>1060456000000</v>
      </c>
      <c r="B51" s="206" t="s">
        <v>499</v>
      </c>
      <c r="C51" s="94">
        <v>29850</v>
      </c>
      <c r="D51" s="94">
        <f t="shared" si="0"/>
        <v>29850</v>
      </c>
      <c r="E51" s="94">
        <f t="shared" si="1"/>
        <v>0</v>
      </c>
    </row>
    <row r="52" spans="1:5">
      <c r="A52" s="205">
        <v>1060456000000</v>
      </c>
      <c r="B52" s="206" t="s">
        <v>500</v>
      </c>
      <c r="C52" s="94">
        <v>4980</v>
      </c>
      <c r="D52" s="94">
        <f t="shared" si="0"/>
        <v>4980</v>
      </c>
      <c r="E52" s="94">
        <f>C52-D52</f>
        <v>0</v>
      </c>
    </row>
    <row r="53" spans="1:5">
      <c r="A53" s="205">
        <v>1060456000000</v>
      </c>
      <c r="B53" s="206" t="s">
        <v>501</v>
      </c>
      <c r="C53" s="94">
        <v>2890</v>
      </c>
      <c r="D53" s="94">
        <f t="shared" si="0"/>
        <v>2890</v>
      </c>
      <c r="E53" s="94">
        <f t="shared" si="1"/>
        <v>0</v>
      </c>
    </row>
    <row r="54" spans="1:5">
      <c r="A54" s="205">
        <v>1060456000000</v>
      </c>
      <c r="B54" s="206" t="s">
        <v>502</v>
      </c>
      <c r="C54" s="19">
        <v>4380</v>
      </c>
      <c r="D54" s="19">
        <f t="shared" si="0"/>
        <v>4380</v>
      </c>
      <c r="E54" s="19">
        <f t="shared" si="1"/>
        <v>0</v>
      </c>
    </row>
    <row r="55" spans="1:5">
      <c r="A55" s="205">
        <v>1060456000000</v>
      </c>
      <c r="B55" s="206" t="s">
        <v>503</v>
      </c>
      <c r="C55" s="19">
        <v>3000</v>
      </c>
      <c r="D55" s="19">
        <f t="shared" si="0"/>
        <v>3000</v>
      </c>
      <c r="E55" s="19">
        <f t="shared" si="1"/>
        <v>0</v>
      </c>
    </row>
    <row r="56" spans="1:5">
      <c r="A56" s="205">
        <v>1060456000000</v>
      </c>
      <c r="B56" s="206" t="s">
        <v>504</v>
      </c>
      <c r="C56" s="19">
        <v>1500</v>
      </c>
      <c r="D56" s="19">
        <f t="shared" si="0"/>
        <v>1500</v>
      </c>
      <c r="E56" s="19">
        <f t="shared" si="1"/>
        <v>0</v>
      </c>
    </row>
    <row r="57" spans="1:5">
      <c r="A57" s="205">
        <v>1060456000000</v>
      </c>
      <c r="B57" s="206" t="s">
        <v>505</v>
      </c>
      <c r="C57" s="19">
        <v>1500</v>
      </c>
      <c r="D57" s="19">
        <f t="shared" si="0"/>
        <v>1500</v>
      </c>
      <c r="E57" s="19">
        <f t="shared" si="1"/>
        <v>0</v>
      </c>
    </row>
    <row r="58" spans="1:5">
      <c r="A58" s="205">
        <v>1060456000000</v>
      </c>
      <c r="B58" s="206" t="s">
        <v>506</v>
      </c>
      <c r="C58" s="19">
        <v>1500</v>
      </c>
      <c r="D58" s="19">
        <f t="shared" si="0"/>
        <v>1500</v>
      </c>
      <c r="E58" s="19">
        <f t="shared" si="1"/>
        <v>0</v>
      </c>
    </row>
    <row r="59" spans="1:5">
      <c r="A59" s="205">
        <v>1060456000000</v>
      </c>
      <c r="B59" s="206" t="s">
        <v>507</v>
      </c>
      <c r="C59" s="19">
        <v>120</v>
      </c>
      <c r="D59" s="19">
        <f t="shared" si="0"/>
        <v>120</v>
      </c>
      <c r="E59" s="19">
        <f t="shared" si="1"/>
        <v>0</v>
      </c>
    </row>
    <row r="60" spans="1:5">
      <c r="A60" s="11"/>
      <c r="B60" s="206"/>
      <c r="C60" s="19"/>
      <c r="D60" s="19"/>
      <c r="E60" s="19"/>
    </row>
    <row r="61" spans="1:5">
      <c r="A61" s="11"/>
      <c r="B61" s="91"/>
      <c r="C61" s="11"/>
      <c r="D61" s="19"/>
      <c r="E61" s="19"/>
    </row>
    <row r="62" spans="1:5">
      <c r="A62" s="175"/>
      <c r="B62" s="164"/>
      <c r="C62" s="11"/>
      <c r="D62" s="19"/>
      <c r="E62" s="19"/>
    </row>
    <row r="63" spans="1:5">
      <c r="A63" s="43"/>
      <c r="B63" s="179" t="s">
        <v>3</v>
      </c>
      <c r="C63" s="207">
        <f>SUM(C8:C62)</f>
        <v>132336.29999999999</v>
      </c>
      <c r="D63" s="19">
        <f>SUM(D8:D62)</f>
        <v>132336.29999999999</v>
      </c>
      <c r="E63" s="19"/>
    </row>
    <row r="64" spans="1:5" ht="21" customHeight="1">
      <c r="A64" s="253" t="s">
        <v>508</v>
      </c>
      <c r="B64" s="254"/>
      <c r="C64" s="255"/>
      <c r="D64" s="259" t="s">
        <v>509</v>
      </c>
      <c r="E64" s="255"/>
    </row>
    <row r="65" spans="1:5" ht="63" customHeight="1">
      <c r="A65" s="256"/>
      <c r="B65" s="257"/>
      <c r="C65" s="258"/>
      <c r="D65" s="256"/>
      <c r="E65" s="258"/>
    </row>
    <row r="66" spans="1:5" ht="39" customHeight="1">
      <c r="A66" s="208"/>
      <c r="B66" s="208"/>
      <c r="C66" s="208"/>
      <c r="D66" s="208"/>
      <c r="E66" s="208"/>
    </row>
    <row r="67" spans="1:5">
      <c r="D67" s="209"/>
    </row>
    <row r="68" spans="1:5">
      <c r="D68" s="209"/>
    </row>
    <row r="69" spans="1:5">
      <c r="D69" s="209"/>
    </row>
  </sheetData>
  <mergeCells count="10">
    <mergeCell ref="A64:C65"/>
    <mergeCell ref="D64:E65"/>
    <mergeCell ref="A1:E1"/>
    <mergeCell ref="A2:E2"/>
    <mergeCell ref="A3:E3"/>
    <mergeCell ref="A4:E4"/>
    <mergeCell ref="A5:E5"/>
    <mergeCell ref="A6:A7"/>
    <mergeCell ref="B6:B7"/>
    <mergeCell ref="C6:E6"/>
  </mergeCells>
  <printOptions horizontalCentered="1"/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8"/>
  <sheetViews>
    <sheetView topLeftCell="A40" workbookViewId="0">
      <selection activeCell="F50" sqref="F50"/>
    </sheetView>
  </sheetViews>
  <sheetFormatPr defaultColWidth="9" defaultRowHeight="24"/>
  <cols>
    <col min="1" max="1" width="14.5703125" style="60" bestFit="1" customWidth="1"/>
    <col min="2" max="2" width="15.7109375" style="60" customWidth="1"/>
    <col min="3" max="3" width="13.5703125" style="60" bestFit="1" customWidth="1"/>
    <col min="4" max="4" width="15.42578125" style="60" customWidth="1"/>
    <col min="5" max="5" width="39.140625" style="60" customWidth="1"/>
    <col min="6" max="6" width="12.42578125" style="60" bestFit="1" customWidth="1"/>
    <col min="7" max="7" width="13.140625" style="60" bestFit="1" customWidth="1"/>
    <col min="8" max="8" width="13.7109375" style="60" bestFit="1" customWidth="1"/>
    <col min="9" max="9" width="12.140625" style="60" bestFit="1" customWidth="1"/>
    <col min="10" max="10" width="13.140625" style="60" bestFit="1" customWidth="1"/>
    <col min="11" max="11" width="12.7109375" style="60" bestFit="1" customWidth="1"/>
    <col min="12" max="16384" width="9" style="60"/>
  </cols>
  <sheetData>
    <row r="2" spans="1:11">
      <c r="A2" s="240" t="s">
        <v>250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4" spans="1:11">
      <c r="A4" s="61" t="s">
        <v>46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>
      <c r="A5" s="61" t="s">
        <v>153</v>
      </c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8" spans="1:11">
      <c r="A8" s="241" t="s">
        <v>16</v>
      </c>
      <c r="B8" s="241"/>
      <c r="C8" s="241"/>
      <c r="D8" s="241"/>
      <c r="E8" s="241"/>
      <c r="F8" s="241"/>
      <c r="G8" s="241"/>
      <c r="H8" s="241" t="s">
        <v>15</v>
      </c>
      <c r="I8" s="241"/>
      <c r="J8" s="241"/>
      <c r="K8" s="152" t="s">
        <v>14</v>
      </c>
    </row>
    <row r="9" spans="1:11">
      <c r="A9" s="231" t="s">
        <v>13</v>
      </c>
      <c r="B9" s="231" t="s">
        <v>7</v>
      </c>
      <c r="C9" s="231" t="s">
        <v>12</v>
      </c>
      <c r="D9" s="231" t="s">
        <v>11</v>
      </c>
      <c r="E9" s="231" t="s">
        <v>10</v>
      </c>
      <c r="F9" s="231" t="s">
        <v>9</v>
      </c>
      <c r="G9" s="233" t="s">
        <v>8</v>
      </c>
      <c r="H9" s="231" t="s">
        <v>7</v>
      </c>
      <c r="I9" s="231" t="s">
        <v>6</v>
      </c>
      <c r="J9" s="233" t="s">
        <v>5</v>
      </c>
      <c r="K9" s="235" t="s">
        <v>4</v>
      </c>
    </row>
    <row r="10" spans="1:11">
      <c r="A10" s="232"/>
      <c r="B10" s="232"/>
      <c r="C10" s="232"/>
      <c r="D10" s="232"/>
      <c r="E10" s="232"/>
      <c r="F10" s="232"/>
      <c r="G10" s="234"/>
      <c r="H10" s="232"/>
      <c r="I10" s="232"/>
      <c r="J10" s="234"/>
      <c r="K10" s="236"/>
    </row>
    <row r="11" spans="1:11">
      <c r="A11" s="153">
        <v>23650</v>
      </c>
      <c r="B11" s="91" t="s">
        <v>312</v>
      </c>
      <c r="C11" s="115" t="s">
        <v>178</v>
      </c>
      <c r="D11" s="115" t="s">
        <v>177</v>
      </c>
      <c r="E11" s="157" t="s">
        <v>302</v>
      </c>
      <c r="F11" s="74">
        <v>2305900004</v>
      </c>
      <c r="G11" s="94">
        <v>2380</v>
      </c>
      <c r="H11" s="91" t="s">
        <v>312</v>
      </c>
      <c r="I11" s="153">
        <v>23650</v>
      </c>
      <c r="J11" s="128">
        <f>G11</f>
        <v>2380</v>
      </c>
      <c r="K11" s="67">
        <f t="shared" ref="K11:K44" si="0">G11-J11</f>
        <v>0</v>
      </c>
    </row>
    <row r="12" spans="1:11">
      <c r="A12" s="140" t="s">
        <v>281</v>
      </c>
      <c r="B12" s="91" t="s">
        <v>313</v>
      </c>
      <c r="C12" s="115" t="s">
        <v>178</v>
      </c>
      <c r="D12" s="115" t="s">
        <v>177</v>
      </c>
      <c r="E12" s="157" t="s">
        <v>251</v>
      </c>
      <c r="F12" s="74">
        <v>2305900004</v>
      </c>
      <c r="G12" s="122">
        <v>26240</v>
      </c>
      <c r="H12" s="91" t="s">
        <v>313</v>
      </c>
      <c r="I12" s="140" t="s">
        <v>281</v>
      </c>
      <c r="J12" s="128">
        <f t="shared" ref="J12:J44" si="1">G12</f>
        <v>26240</v>
      </c>
      <c r="K12" s="67">
        <f t="shared" si="0"/>
        <v>0</v>
      </c>
    </row>
    <row r="13" spans="1:11">
      <c r="A13" s="140" t="s">
        <v>282</v>
      </c>
      <c r="B13" s="91" t="s">
        <v>314</v>
      </c>
      <c r="C13" s="115" t="s">
        <v>178</v>
      </c>
      <c r="D13" s="115" t="s">
        <v>177</v>
      </c>
      <c r="E13" s="157" t="s">
        <v>185</v>
      </c>
      <c r="F13" s="74">
        <v>2305900004</v>
      </c>
      <c r="G13" s="122">
        <v>39000</v>
      </c>
      <c r="H13" s="91" t="s">
        <v>314</v>
      </c>
      <c r="I13" s="140" t="s">
        <v>282</v>
      </c>
      <c r="J13" s="128">
        <f t="shared" si="1"/>
        <v>39000</v>
      </c>
      <c r="K13" s="67">
        <f t="shared" si="0"/>
        <v>0</v>
      </c>
    </row>
    <row r="14" spans="1:11">
      <c r="A14" s="140" t="s">
        <v>283</v>
      </c>
      <c r="B14" s="91" t="s">
        <v>315</v>
      </c>
      <c r="C14" s="115" t="s">
        <v>178</v>
      </c>
      <c r="D14" s="115" t="s">
        <v>177</v>
      </c>
      <c r="E14" s="157" t="s">
        <v>185</v>
      </c>
      <c r="F14" s="74">
        <v>2305900004</v>
      </c>
      <c r="G14" s="122">
        <v>142280</v>
      </c>
      <c r="H14" s="91" t="s">
        <v>315</v>
      </c>
      <c r="I14" s="140" t="s">
        <v>283</v>
      </c>
      <c r="J14" s="128">
        <f t="shared" si="1"/>
        <v>142280</v>
      </c>
      <c r="K14" s="67">
        <f t="shared" si="0"/>
        <v>0</v>
      </c>
    </row>
    <row r="15" spans="1:11">
      <c r="A15" s="140" t="s">
        <v>284</v>
      </c>
      <c r="B15" s="91" t="s">
        <v>316</v>
      </c>
      <c r="C15" s="115" t="s">
        <v>178</v>
      </c>
      <c r="D15" s="115" t="s">
        <v>177</v>
      </c>
      <c r="E15" s="157" t="s">
        <v>185</v>
      </c>
      <c r="F15" s="74">
        <v>2305900004</v>
      </c>
      <c r="G15" s="122">
        <v>13000</v>
      </c>
      <c r="H15" s="91" t="s">
        <v>316</v>
      </c>
      <c r="I15" s="140" t="s">
        <v>284</v>
      </c>
      <c r="J15" s="128">
        <f t="shared" si="1"/>
        <v>13000</v>
      </c>
      <c r="K15" s="67">
        <f t="shared" si="0"/>
        <v>0</v>
      </c>
    </row>
    <row r="16" spans="1:11">
      <c r="A16" s="140" t="s">
        <v>285</v>
      </c>
      <c r="B16" s="91" t="s">
        <v>317</v>
      </c>
      <c r="C16" s="115" t="s">
        <v>178</v>
      </c>
      <c r="D16" s="115" t="s">
        <v>177</v>
      </c>
      <c r="E16" s="157" t="s">
        <v>185</v>
      </c>
      <c r="F16" s="74">
        <v>2305900004</v>
      </c>
      <c r="G16" s="122">
        <f>7200+3745</f>
        <v>10945</v>
      </c>
      <c r="H16" s="91" t="s">
        <v>317</v>
      </c>
      <c r="I16" s="140" t="s">
        <v>285</v>
      </c>
      <c r="J16" s="128">
        <f t="shared" si="1"/>
        <v>10945</v>
      </c>
      <c r="K16" s="67">
        <f t="shared" si="0"/>
        <v>0</v>
      </c>
    </row>
    <row r="17" spans="1:11">
      <c r="A17" s="140" t="s">
        <v>283</v>
      </c>
      <c r="B17" s="91" t="s">
        <v>318</v>
      </c>
      <c r="C17" s="115" t="s">
        <v>178</v>
      </c>
      <c r="D17" s="115" t="s">
        <v>177</v>
      </c>
      <c r="E17" s="157" t="s">
        <v>303</v>
      </c>
      <c r="F17" s="74">
        <v>2305900004</v>
      </c>
      <c r="G17" s="122">
        <v>16315</v>
      </c>
      <c r="H17" s="91" t="s">
        <v>318</v>
      </c>
      <c r="I17" s="140" t="s">
        <v>283</v>
      </c>
      <c r="J17" s="128">
        <f t="shared" si="1"/>
        <v>16315</v>
      </c>
      <c r="K17" s="67">
        <f t="shared" si="0"/>
        <v>0</v>
      </c>
    </row>
    <row r="18" spans="1:11">
      <c r="A18" s="140" t="s">
        <v>286</v>
      </c>
      <c r="B18" s="91" t="s">
        <v>319</v>
      </c>
      <c r="C18" s="115" t="s">
        <v>178</v>
      </c>
      <c r="D18" s="115" t="s">
        <v>177</v>
      </c>
      <c r="E18" s="157" t="s">
        <v>260</v>
      </c>
      <c r="F18" s="74">
        <v>2305900004</v>
      </c>
      <c r="G18" s="122">
        <v>29810</v>
      </c>
      <c r="H18" s="91" t="s">
        <v>319</v>
      </c>
      <c r="I18" s="140" t="s">
        <v>286</v>
      </c>
      <c r="J18" s="128">
        <f t="shared" si="1"/>
        <v>29810</v>
      </c>
      <c r="K18" s="67">
        <f t="shared" si="0"/>
        <v>0</v>
      </c>
    </row>
    <row r="19" spans="1:11">
      <c r="A19" s="140" t="s">
        <v>283</v>
      </c>
      <c r="B19" s="91" t="s">
        <v>320</v>
      </c>
      <c r="C19" s="115" t="s">
        <v>178</v>
      </c>
      <c r="D19" s="115" t="s">
        <v>177</v>
      </c>
      <c r="E19" s="157" t="s">
        <v>182</v>
      </c>
      <c r="F19" s="74">
        <v>2305900004</v>
      </c>
      <c r="G19" s="122">
        <v>12800</v>
      </c>
      <c r="H19" s="91" t="s">
        <v>320</v>
      </c>
      <c r="I19" s="140" t="s">
        <v>283</v>
      </c>
      <c r="J19" s="128">
        <f t="shared" si="1"/>
        <v>12800</v>
      </c>
      <c r="K19" s="67">
        <f t="shared" si="0"/>
        <v>0</v>
      </c>
    </row>
    <row r="20" spans="1:11">
      <c r="A20" s="140" t="s">
        <v>283</v>
      </c>
      <c r="B20" s="91" t="s">
        <v>321</v>
      </c>
      <c r="C20" s="115" t="s">
        <v>178</v>
      </c>
      <c r="D20" s="115" t="s">
        <v>177</v>
      </c>
      <c r="E20" s="157" t="s">
        <v>304</v>
      </c>
      <c r="F20" s="74">
        <v>2305900004</v>
      </c>
      <c r="G20" s="122">
        <v>25990</v>
      </c>
      <c r="H20" s="91" t="s">
        <v>321</v>
      </c>
      <c r="I20" s="140" t="s">
        <v>283</v>
      </c>
      <c r="J20" s="128">
        <f t="shared" si="1"/>
        <v>25990</v>
      </c>
      <c r="K20" s="67">
        <f t="shared" si="0"/>
        <v>0</v>
      </c>
    </row>
    <row r="21" spans="1:11">
      <c r="A21" s="140" t="s">
        <v>287</v>
      </c>
      <c r="B21" s="91" t="s">
        <v>322</v>
      </c>
      <c r="C21" s="115" t="s">
        <v>178</v>
      </c>
      <c r="D21" s="115" t="s">
        <v>177</v>
      </c>
      <c r="E21" s="162" t="s">
        <v>305</v>
      </c>
      <c r="F21" s="74">
        <v>2305900004</v>
      </c>
      <c r="G21" s="94">
        <v>18740</v>
      </c>
      <c r="H21" s="91" t="s">
        <v>322</v>
      </c>
      <c r="I21" s="140" t="s">
        <v>287</v>
      </c>
      <c r="J21" s="128">
        <f t="shared" si="1"/>
        <v>18740</v>
      </c>
      <c r="K21" s="67">
        <f t="shared" si="0"/>
        <v>0</v>
      </c>
    </row>
    <row r="22" spans="1:11">
      <c r="A22" s="140" t="s">
        <v>288</v>
      </c>
      <c r="B22" s="91" t="s">
        <v>323</v>
      </c>
      <c r="C22" s="115" t="s">
        <v>178</v>
      </c>
      <c r="D22" s="115" t="s">
        <v>177</v>
      </c>
      <c r="E22" s="157" t="s">
        <v>252</v>
      </c>
      <c r="F22" s="74">
        <v>2305900004</v>
      </c>
      <c r="G22" s="94">
        <v>3000</v>
      </c>
      <c r="H22" s="91" t="s">
        <v>323</v>
      </c>
      <c r="I22" s="140" t="s">
        <v>288</v>
      </c>
      <c r="J22" s="128">
        <f t="shared" si="1"/>
        <v>3000</v>
      </c>
      <c r="K22" s="67">
        <f t="shared" si="0"/>
        <v>0</v>
      </c>
    </row>
    <row r="23" spans="1:11">
      <c r="A23" s="140" t="s">
        <v>289</v>
      </c>
      <c r="B23" s="91" t="s">
        <v>324</v>
      </c>
      <c r="C23" s="115" t="s">
        <v>178</v>
      </c>
      <c r="D23" s="115" t="s">
        <v>177</v>
      </c>
      <c r="E23" s="157" t="s">
        <v>252</v>
      </c>
      <c r="F23" s="74">
        <v>2305900004</v>
      </c>
      <c r="G23" s="94">
        <v>3500</v>
      </c>
      <c r="H23" s="91" t="s">
        <v>324</v>
      </c>
      <c r="I23" s="140" t="s">
        <v>289</v>
      </c>
      <c r="J23" s="128">
        <f t="shared" si="1"/>
        <v>3500</v>
      </c>
      <c r="K23" s="67">
        <f t="shared" si="0"/>
        <v>0</v>
      </c>
    </row>
    <row r="24" spans="1:11">
      <c r="A24" s="140" t="s">
        <v>290</v>
      </c>
      <c r="B24" s="91" t="s">
        <v>325</v>
      </c>
      <c r="C24" s="115" t="s">
        <v>178</v>
      </c>
      <c r="D24" s="115" t="s">
        <v>177</v>
      </c>
      <c r="E24" s="157" t="s">
        <v>252</v>
      </c>
      <c r="F24" s="74">
        <v>2305900004</v>
      </c>
      <c r="G24" s="94">
        <v>3500</v>
      </c>
      <c r="H24" s="91" t="s">
        <v>325</v>
      </c>
      <c r="I24" s="140" t="s">
        <v>290</v>
      </c>
      <c r="J24" s="128">
        <f t="shared" si="1"/>
        <v>3500</v>
      </c>
      <c r="K24" s="67">
        <f t="shared" si="0"/>
        <v>0</v>
      </c>
    </row>
    <row r="25" spans="1:11">
      <c r="A25" s="140" t="s">
        <v>291</v>
      </c>
      <c r="B25" s="91" t="s">
        <v>326</v>
      </c>
      <c r="C25" s="115" t="s">
        <v>178</v>
      </c>
      <c r="D25" s="115" t="s">
        <v>177</v>
      </c>
      <c r="E25" s="157" t="s">
        <v>252</v>
      </c>
      <c r="F25" s="74">
        <v>2305900004</v>
      </c>
      <c r="G25" s="94">
        <v>3500</v>
      </c>
      <c r="H25" s="91" t="s">
        <v>326</v>
      </c>
      <c r="I25" s="140" t="s">
        <v>291</v>
      </c>
      <c r="J25" s="128">
        <f t="shared" si="1"/>
        <v>3500</v>
      </c>
      <c r="K25" s="67">
        <f t="shared" si="0"/>
        <v>0</v>
      </c>
    </row>
    <row r="26" spans="1:11">
      <c r="A26" s="140" t="s">
        <v>292</v>
      </c>
      <c r="B26" s="91" t="s">
        <v>327</v>
      </c>
      <c r="C26" s="115" t="s">
        <v>178</v>
      </c>
      <c r="D26" s="115" t="s">
        <v>177</v>
      </c>
      <c r="E26" s="157" t="s">
        <v>252</v>
      </c>
      <c r="F26" s="74">
        <v>2305900004</v>
      </c>
      <c r="G26" s="94">
        <v>3500</v>
      </c>
      <c r="H26" s="91" t="s">
        <v>327</v>
      </c>
      <c r="I26" s="140" t="s">
        <v>292</v>
      </c>
      <c r="J26" s="128">
        <f t="shared" si="1"/>
        <v>3500</v>
      </c>
      <c r="K26" s="70">
        <f t="shared" si="0"/>
        <v>0</v>
      </c>
    </row>
    <row r="27" spans="1:11">
      <c r="A27" s="140" t="s">
        <v>293</v>
      </c>
      <c r="B27" s="91" t="s">
        <v>328</v>
      </c>
      <c r="C27" s="115" t="s">
        <v>178</v>
      </c>
      <c r="D27" s="115" t="s">
        <v>177</v>
      </c>
      <c r="E27" s="157" t="s">
        <v>253</v>
      </c>
      <c r="F27" s="74">
        <v>2305900004</v>
      </c>
      <c r="G27" s="94">
        <v>20795</v>
      </c>
      <c r="H27" s="91" t="s">
        <v>328</v>
      </c>
      <c r="I27" s="140" t="s">
        <v>293</v>
      </c>
      <c r="J27" s="128">
        <f t="shared" si="1"/>
        <v>20795</v>
      </c>
      <c r="K27" s="70">
        <f t="shared" si="0"/>
        <v>0</v>
      </c>
    </row>
    <row r="28" spans="1:11">
      <c r="A28" s="140" t="s">
        <v>294</v>
      </c>
      <c r="B28" s="91" t="s">
        <v>329</v>
      </c>
      <c r="C28" s="115" t="s">
        <v>178</v>
      </c>
      <c r="D28" s="115" t="s">
        <v>177</v>
      </c>
      <c r="E28" s="157" t="s">
        <v>253</v>
      </c>
      <c r="F28" s="74">
        <v>2305900004</v>
      </c>
      <c r="G28" s="94">
        <f>1750+450+5400</f>
        <v>7600</v>
      </c>
      <c r="H28" s="91" t="s">
        <v>329</v>
      </c>
      <c r="I28" s="140" t="s">
        <v>294</v>
      </c>
      <c r="J28" s="128">
        <f t="shared" si="1"/>
        <v>7600</v>
      </c>
      <c r="K28" s="70">
        <f t="shared" si="0"/>
        <v>0</v>
      </c>
    </row>
    <row r="29" spans="1:11">
      <c r="A29" s="140" t="s">
        <v>295</v>
      </c>
      <c r="B29" s="91" t="s">
        <v>330</v>
      </c>
      <c r="C29" s="115" t="s">
        <v>178</v>
      </c>
      <c r="D29" s="115" t="s">
        <v>177</v>
      </c>
      <c r="E29" s="157" t="s">
        <v>254</v>
      </c>
      <c r="F29" s="74">
        <v>2305900004</v>
      </c>
      <c r="G29" s="94">
        <v>126.26</v>
      </c>
      <c r="H29" s="91" t="s">
        <v>330</v>
      </c>
      <c r="I29" s="140" t="s">
        <v>295</v>
      </c>
      <c r="J29" s="128">
        <f t="shared" si="1"/>
        <v>126.26</v>
      </c>
      <c r="K29" s="70">
        <f t="shared" si="0"/>
        <v>0</v>
      </c>
    </row>
    <row r="30" spans="1:11">
      <c r="A30" s="140" t="s">
        <v>296</v>
      </c>
      <c r="B30" s="91" t="s">
        <v>331</v>
      </c>
      <c r="C30" s="115" t="s">
        <v>178</v>
      </c>
      <c r="D30" s="115" t="s">
        <v>177</v>
      </c>
      <c r="E30" s="157" t="s">
        <v>255</v>
      </c>
      <c r="F30" s="74">
        <v>2305900004</v>
      </c>
      <c r="G30" s="94">
        <v>9000</v>
      </c>
      <c r="H30" s="91" t="s">
        <v>331</v>
      </c>
      <c r="I30" s="140" t="s">
        <v>296</v>
      </c>
      <c r="J30" s="128">
        <f t="shared" si="1"/>
        <v>9000</v>
      </c>
      <c r="K30" s="70">
        <f t="shared" si="0"/>
        <v>0</v>
      </c>
    </row>
    <row r="31" spans="1:11">
      <c r="A31" s="140" t="s">
        <v>297</v>
      </c>
      <c r="B31" s="91" t="s">
        <v>332</v>
      </c>
      <c r="C31" s="115" t="s">
        <v>178</v>
      </c>
      <c r="D31" s="115" t="s">
        <v>177</v>
      </c>
      <c r="E31" s="157" t="s">
        <v>255</v>
      </c>
      <c r="F31" s="74">
        <v>2305900004</v>
      </c>
      <c r="G31" s="94">
        <v>57230</v>
      </c>
      <c r="H31" s="91" t="s">
        <v>332</v>
      </c>
      <c r="I31" s="140" t="s">
        <v>297</v>
      </c>
      <c r="J31" s="128">
        <f t="shared" si="1"/>
        <v>57230</v>
      </c>
      <c r="K31" s="70">
        <f t="shared" si="0"/>
        <v>0</v>
      </c>
    </row>
    <row r="32" spans="1:11">
      <c r="A32" s="140" t="s">
        <v>298</v>
      </c>
      <c r="B32" s="91" t="s">
        <v>333</v>
      </c>
      <c r="C32" s="115" t="s">
        <v>178</v>
      </c>
      <c r="D32" s="115" t="s">
        <v>177</v>
      </c>
      <c r="E32" s="157" t="s">
        <v>255</v>
      </c>
      <c r="F32" s="74">
        <v>2305900004</v>
      </c>
      <c r="G32" s="94">
        <v>3600</v>
      </c>
      <c r="H32" s="91" t="s">
        <v>333</v>
      </c>
      <c r="I32" s="140" t="s">
        <v>298</v>
      </c>
      <c r="J32" s="128">
        <f t="shared" si="1"/>
        <v>3600</v>
      </c>
      <c r="K32" s="70">
        <f t="shared" si="0"/>
        <v>0</v>
      </c>
    </row>
    <row r="33" spans="1:11">
      <c r="A33" s="140" t="s">
        <v>299</v>
      </c>
      <c r="B33" s="91" t="s">
        <v>334</v>
      </c>
      <c r="C33" s="115" t="s">
        <v>178</v>
      </c>
      <c r="D33" s="115" t="s">
        <v>177</v>
      </c>
      <c r="E33" s="157" t="s">
        <v>306</v>
      </c>
      <c r="F33" s="74">
        <v>2305900004</v>
      </c>
      <c r="G33" s="94">
        <v>31200</v>
      </c>
      <c r="H33" s="91" t="s">
        <v>334</v>
      </c>
      <c r="I33" s="140" t="s">
        <v>299</v>
      </c>
      <c r="J33" s="128">
        <f t="shared" si="1"/>
        <v>31200</v>
      </c>
      <c r="K33" s="70">
        <f t="shared" si="0"/>
        <v>0</v>
      </c>
    </row>
    <row r="34" spans="1:11">
      <c r="A34" s="140" t="s">
        <v>283</v>
      </c>
      <c r="B34" s="91" t="s">
        <v>335</v>
      </c>
      <c r="C34" s="115" t="s">
        <v>178</v>
      </c>
      <c r="D34" s="115" t="s">
        <v>177</v>
      </c>
      <c r="E34" s="157" t="s">
        <v>256</v>
      </c>
      <c r="F34" s="74">
        <v>2305900004</v>
      </c>
      <c r="G34" s="94">
        <v>5</v>
      </c>
      <c r="H34" s="91" t="s">
        <v>335</v>
      </c>
      <c r="I34" s="140" t="s">
        <v>283</v>
      </c>
      <c r="J34" s="128">
        <f t="shared" si="1"/>
        <v>5</v>
      </c>
      <c r="K34" s="70">
        <f t="shared" si="0"/>
        <v>0</v>
      </c>
    </row>
    <row r="35" spans="1:11">
      <c r="A35" s="161" t="s">
        <v>294</v>
      </c>
      <c r="B35" s="91" t="s">
        <v>336</v>
      </c>
      <c r="C35" s="115" t="s">
        <v>178</v>
      </c>
      <c r="D35" s="115" t="s">
        <v>177</v>
      </c>
      <c r="E35" s="157" t="s">
        <v>307</v>
      </c>
      <c r="F35" s="74">
        <v>2305900004</v>
      </c>
      <c r="G35" s="94">
        <v>30600</v>
      </c>
      <c r="H35" s="91" t="s">
        <v>336</v>
      </c>
      <c r="I35" s="161" t="s">
        <v>294</v>
      </c>
      <c r="J35" s="128">
        <f t="shared" si="1"/>
        <v>30600</v>
      </c>
      <c r="K35" s="70">
        <f t="shared" si="0"/>
        <v>0</v>
      </c>
    </row>
    <row r="36" spans="1:11">
      <c r="A36" s="161" t="s">
        <v>300</v>
      </c>
      <c r="B36" s="91" t="s">
        <v>330</v>
      </c>
      <c r="C36" s="115" t="s">
        <v>178</v>
      </c>
      <c r="D36" s="115" t="s">
        <v>177</v>
      </c>
      <c r="E36" s="157" t="s">
        <v>257</v>
      </c>
      <c r="F36" s="74">
        <v>2305900004</v>
      </c>
      <c r="G36" s="94">
        <v>450</v>
      </c>
      <c r="H36" s="91" t="s">
        <v>330</v>
      </c>
      <c r="I36" s="161" t="s">
        <v>300</v>
      </c>
      <c r="J36" s="128">
        <f t="shared" si="1"/>
        <v>450</v>
      </c>
      <c r="K36" s="70">
        <f t="shared" si="0"/>
        <v>0</v>
      </c>
    </row>
    <row r="37" spans="1:11">
      <c r="A37" s="161" t="s">
        <v>294</v>
      </c>
      <c r="B37" s="91" t="s">
        <v>337</v>
      </c>
      <c r="C37" s="115" t="s">
        <v>178</v>
      </c>
      <c r="D37" s="115" t="s">
        <v>177</v>
      </c>
      <c r="E37" s="157" t="s">
        <v>257</v>
      </c>
      <c r="F37" s="74">
        <v>2305900004</v>
      </c>
      <c r="G37" s="94">
        <v>450</v>
      </c>
      <c r="H37" s="91" t="s">
        <v>337</v>
      </c>
      <c r="I37" s="161" t="s">
        <v>294</v>
      </c>
      <c r="J37" s="128">
        <f t="shared" si="1"/>
        <v>450</v>
      </c>
      <c r="K37" s="70">
        <f t="shared" si="0"/>
        <v>0</v>
      </c>
    </row>
    <row r="38" spans="1:11">
      <c r="A38" s="140" t="s">
        <v>300</v>
      </c>
      <c r="B38" s="91" t="s">
        <v>330</v>
      </c>
      <c r="C38" s="115" t="s">
        <v>178</v>
      </c>
      <c r="D38" s="115" t="s">
        <v>177</v>
      </c>
      <c r="E38" s="157" t="s">
        <v>308</v>
      </c>
      <c r="F38" s="74">
        <v>2305900004</v>
      </c>
      <c r="G38" s="94">
        <v>960.94</v>
      </c>
      <c r="H38" s="91" t="s">
        <v>330</v>
      </c>
      <c r="I38" s="140" t="s">
        <v>300</v>
      </c>
      <c r="J38" s="128">
        <f t="shared" si="1"/>
        <v>960.94</v>
      </c>
      <c r="K38" s="70">
        <f t="shared" si="0"/>
        <v>0</v>
      </c>
    </row>
    <row r="39" spans="1:11">
      <c r="A39" s="140" t="s">
        <v>300</v>
      </c>
      <c r="B39" s="91" t="s">
        <v>338</v>
      </c>
      <c r="C39" s="115" t="s">
        <v>178</v>
      </c>
      <c r="D39" s="115" t="s">
        <v>177</v>
      </c>
      <c r="E39" s="157" t="s">
        <v>309</v>
      </c>
      <c r="F39" s="74">
        <v>2305900004</v>
      </c>
      <c r="G39" s="94">
        <v>3865.55</v>
      </c>
      <c r="H39" s="91" t="s">
        <v>338</v>
      </c>
      <c r="I39" s="140" t="s">
        <v>300</v>
      </c>
      <c r="J39" s="128">
        <f t="shared" si="1"/>
        <v>3865.55</v>
      </c>
      <c r="K39" s="70">
        <f t="shared" si="0"/>
        <v>0</v>
      </c>
    </row>
    <row r="40" spans="1:11">
      <c r="A40" s="140" t="s">
        <v>300</v>
      </c>
      <c r="B40" s="91" t="s">
        <v>339</v>
      </c>
      <c r="C40" s="115" t="s">
        <v>178</v>
      </c>
      <c r="D40" s="115" t="s">
        <v>177</v>
      </c>
      <c r="E40" s="157" t="s">
        <v>309</v>
      </c>
      <c r="F40" s="74">
        <v>2305900004</v>
      </c>
      <c r="G40" s="94">
        <v>20306.41</v>
      </c>
      <c r="H40" s="91" t="s">
        <v>339</v>
      </c>
      <c r="I40" s="140" t="s">
        <v>300</v>
      </c>
      <c r="J40" s="128">
        <f t="shared" si="1"/>
        <v>20306.41</v>
      </c>
      <c r="K40" s="70">
        <f t="shared" si="0"/>
        <v>0</v>
      </c>
    </row>
    <row r="41" spans="1:11">
      <c r="A41" s="140" t="s">
        <v>300</v>
      </c>
      <c r="B41" s="91" t="s">
        <v>340</v>
      </c>
      <c r="C41" s="115" t="s">
        <v>178</v>
      </c>
      <c r="D41" s="115" t="s">
        <v>177</v>
      </c>
      <c r="E41" s="157" t="s">
        <v>258</v>
      </c>
      <c r="F41" s="74">
        <v>2305900004</v>
      </c>
      <c r="G41" s="94">
        <v>29719.63</v>
      </c>
      <c r="H41" s="91" t="s">
        <v>340</v>
      </c>
      <c r="I41" s="140" t="s">
        <v>300</v>
      </c>
      <c r="J41" s="128">
        <f t="shared" si="1"/>
        <v>29719.63</v>
      </c>
      <c r="K41" s="70">
        <f t="shared" si="0"/>
        <v>0</v>
      </c>
    </row>
    <row r="42" spans="1:11">
      <c r="A42" s="140" t="s">
        <v>300</v>
      </c>
      <c r="B42" s="91" t="s">
        <v>341</v>
      </c>
      <c r="C42" s="115" t="s">
        <v>178</v>
      </c>
      <c r="D42" s="115" t="s">
        <v>177</v>
      </c>
      <c r="E42" s="157" t="s">
        <v>259</v>
      </c>
      <c r="F42" s="74">
        <v>2305900004</v>
      </c>
      <c r="G42" s="94">
        <v>450</v>
      </c>
      <c r="H42" s="91" t="s">
        <v>341</v>
      </c>
      <c r="I42" s="140" t="s">
        <v>300</v>
      </c>
      <c r="J42" s="128">
        <f t="shared" si="1"/>
        <v>450</v>
      </c>
      <c r="K42" s="70">
        <f t="shared" si="0"/>
        <v>0</v>
      </c>
    </row>
    <row r="43" spans="1:11">
      <c r="A43" s="140" t="s">
        <v>301</v>
      </c>
      <c r="B43" s="91" t="s">
        <v>342</v>
      </c>
      <c r="C43" s="115" t="s">
        <v>178</v>
      </c>
      <c r="D43" s="115" t="s">
        <v>177</v>
      </c>
      <c r="E43" s="157" t="s">
        <v>259</v>
      </c>
      <c r="F43" s="74">
        <v>2305900004</v>
      </c>
      <c r="G43" s="94">
        <v>540</v>
      </c>
      <c r="H43" s="91" t="s">
        <v>342</v>
      </c>
      <c r="I43" s="140" t="s">
        <v>301</v>
      </c>
      <c r="J43" s="128">
        <f t="shared" si="1"/>
        <v>540</v>
      </c>
      <c r="K43" s="70">
        <f t="shared" si="0"/>
        <v>0</v>
      </c>
    </row>
    <row r="44" spans="1:11">
      <c r="A44" s="140" t="s">
        <v>301</v>
      </c>
      <c r="B44" s="91" t="s">
        <v>343</v>
      </c>
      <c r="C44" s="115" t="s">
        <v>178</v>
      </c>
      <c r="D44" s="115" t="s">
        <v>177</v>
      </c>
      <c r="E44" s="156" t="s">
        <v>310</v>
      </c>
      <c r="F44" s="74">
        <v>2305900004</v>
      </c>
      <c r="G44" s="163">
        <v>4500</v>
      </c>
      <c r="H44" s="91" t="s">
        <v>343</v>
      </c>
      <c r="I44" s="140" t="s">
        <v>301</v>
      </c>
      <c r="J44" s="128">
        <f t="shared" si="1"/>
        <v>4500</v>
      </c>
      <c r="K44" s="70">
        <f t="shared" si="0"/>
        <v>0</v>
      </c>
    </row>
    <row r="45" spans="1:11">
      <c r="A45" s="64"/>
      <c r="B45" s="64"/>
      <c r="C45" s="64"/>
      <c r="D45" s="64"/>
      <c r="E45" s="68"/>
      <c r="F45" s="65"/>
      <c r="G45" s="69"/>
      <c r="H45" s="64"/>
      <c r="I45" s="64"/>
      <c r="J45" s="128"/>
      <c r="K45" s="70"/>
    </row>
    <row r="46" spans="1:11">
      <c r="A46" s="64"/>
      <c r="B46" s="64"/>
      <c r="C46" s="64"/>
      <c r="D46" s="64"/>
      <c r="E46" s="68"/>
      <c r="F46" s="65"/>
      <c r="G46" s="69"/>
      <c r="H46" s="64"/>
      <c r="I46" s="64"/>
      <c r="J46" s="128"/>
      <c r="K46" s="70">
        <f>G46-J46</f>
        <v>0</v>
      </c>
    </row>
    <row r="47" spans="1:11" ht="24.75" thickBot="1">
      <c r="A47" s="237" t="s">
        <v>3</v>
      </c>
      <c r="B47" s="238"/>
      <c r="C47" s="238"/>
      <c r="D47" s="238"/>
      <c r="E47" s="238"/>
      <c r="F47" s="239"/>
      <c r="G47" s="71">
        <f>SUM(G11:G46)</f>
        <v>575898.79</v>
      </c>
      <c r="H47" s="237" t="s">
        <v>3</v>
      </c>
      <c r="I47" s="239"/>
      <c r="J47" s="71">
        <f>SUM(J11:J46)</f>
        <v>575898.79</v>
      </c>
      <c r="K47" s="71">
        <f>SUM(K46:K46)</f>
        <v>0</v>
      </c>
    </row>
    <row r="48" spans="1:11" ht="24.75" customHeight="1" thickTop="1">
      <c r="A48" s="219" t="s">
        <v>57</v>
      </c>
      <c r="B48" s="220"/>
      <c r="C48" s="220"/>
      <c r="D48" s="220"/>
      <c r="E48" s="220"/>
      <c r="F48" s="220"/>
      <c r="G48" s="221"/>
      <c r="H48" s="225" t="s">
        <v>58</v>
      </c>
      <c r="I48" s="226"/>
      <c r="J48" s="226"/>
      <c r="K48" s="227"/>
    </row>
    <row r="49" spans="1:11">
      <c r="A49" s="222"/>
      <c r="B49" s="223"/>
      <c r="C49" s="223"/>
      <c r="D49" s="223"/>
      <c r="E49" s="223"/>
      <c r="F49" s="223"/>
      <c r="G49" s="224"/>
      <c r="H49" s="228"/>
      <c r="I49" s="229"/>
      <c r="J49" s="229"/>
      <c r="K49" s="230"/>
    </row>
    <row r="51" spans="1:11">
      <c r="A51" s="60" t="s">
        <v>311</v>
      </c>
    </row>
    <row r="54" spans="1:11">
      <c r="A54" s="240"/>
      <c r="B54" s="240"/>
      <c r="C54" s="240"/>
      <c r="D54" s="240"/>
      <c r="E54" s="240"/>
      <c r="F54" s="240"/>
      <c r="G54" s="240"/>
      <c r="H54" s="240"/>
      <c r="I54" s="240"/>
      <c r="J54" s="240"/>
      <c r="K54" s="240"/>
    </row>
    <row r="56" spans="1:1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</row>
    <row r="57" spans="1:1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</row>
  </sheetData>
  <mergeCells count="19">
    <mergeCell ref="K9:K10"/>
    <mergeCell ref="A47:F47"/>
    <mergeCell ref="H47:I47"/>
    <mergeCell ref="A54:K54"/>
    <mergeCell ref="A2:K2"/>
    <mergeCell ref="A8:G8"/>
    <mergeCell ref="H8:J8"/>
    <mergeCell ref="A9:A10"/>
    <mergeCell ref="B9:B10"/>
    <mergeCell ref="C9:C10"/>
    <mergeCell ref="D9:D10"/>
    <mergeCell ref="E9:E10"/>
    <mergeCell ref="F9:F10"/>
    <mergeCell ref="G9:G10"/>
    <mergeCell ref="A48:G49"/>
    <mergeCell ref="H48:K49"/>
    <mergeCell ref="H9:H10"/>
    <mergeCell ref="I9:I10"/>
    <mergeCell ref="J9:J10"/>
  </mergeCells>
  <pageMargins left="0.45" right="0.45" top="0.75" bottom="0.75" header="0.3" footer="0.3"/>
  <pageSetup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3"/>
  <sheetViews>
    <sheetView topLeftCell="A34" workbookViewId="0">
      <selection activeCell="E37" sqref="E37"/>
    </sheetView>
  </sheetViews>
  <sheetFormatPr defaultColWidth="9" defaultRowHeight="24"/>
  <cols>
    <col min="1" max="1" width="14.5703125" style="60" customWidth="1"/>
    <col min="2" max="2" width="12.42578125" style="60" bestFit="1" customWidth="1"/>
    <col min="3" max="3" width="12.7109375" style="60" customWidth="1"/>
    <col min="4" max="4" width="27" style="60" customWidth="1"/>
    <col min="5" max="5" width="35.85546875" style="60" bestFit="1" customWidth="1"/>
    <col min="6" max="6" width="12.42578125" style="60" bestFit="1" customWidth="1"/>
    <col min="7" max="7" width="14.5703125" style="60" bestFit="1" customWidth="1"/>
    <col min="8" max="8" width="14" style="60" bestFit="1" customWidth="1"/>
    <col min="9" max="9" width="15.140625" style="60" customWidth="1"/>
    <col min="10" max="10" width="15.28515625" style="60" customWidth="1"/>
    <col min="11" max="11" width="13.7109375" style="60" customWidth="1"/>
    <col min="12" max="16384" width="9" style="60"/>
  </cols>
  <sheetData>
    <row r="2" spans="1:11">
      <c r="A2" s="240" t="s">
        <v>52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4" spans="1:11">
      <c r="A4" s="60" t="s">
        <v>46</v>
      </c>
    </row>
    <row r="5" spans="1:11">
      <c r="A5" s="60" t="s">
        <v>153</v>
      </c>
    </row>
    <row r="6" spans="1:11">
      <c r="A6" s="72" t="s">
        <v>17</v>
      </c>
    </row>
    <row r="8" spans="1:11" s="73" customFormat="1">
      <c r="A8" s="241" t="s">
        <v>16</v>
      </c>
      <c r="B8" s="241"/>
      <c r="C8" s="241"/>
      <c r="D8" s="241"/>
      <c r="E8" s="241"/>
      <c r="F8" s="241"/>
      <c r="G8" s="241"/>
      <c r="H8" s="241" t="s">
        <v>15</v>
      </c>
      <c r="I8" s="241"/>
      <c r="J8" s="241"/>
      <c r="K8" s="152" t="s">
        <v>14</v>
      </c>
    </row>
    <row r="9" spans="1:11" s="73" customFormat="1">
      <c r="A9" s="231" t="s">
        <v>13</v>
      </c>
      <c r="B9" s="231" t="s">
        <v>7</v>
      </c>
      <c r="C9" s="231" t="s">
        <v>12</v>
      </c>
      <c r="D9" s="231" t="s">
        <v>11</v>
      </c>
      <c r="E9" s="231" t="s">
        <v>10</v>
      </c>
      <c r="F9" s="231" t="s">
        <v>9</v>
      </c>
      <c r="G9" s="233" t="s">
        <v>8</v>
      </c>
      <c r="H9" s="231" t="s">
        <v>68</v>
      </c>
      <c r="I9" s="231" t="s">
        <v>6</v>
      </c>
      <c r="J9" s="233" t="s">
        <v>5</v>
      </c>
      <c r="K9" s="235" t="s">
        <v>4</v>
      </c>
    </row>
    <row r="10" spans="1:11" s="73" customFormat="1">
      <c r="A10" s="232"/>
      <c r="B10" s="232"/>
      <c r="C10" s="232"/>
      <c r="D10" s="232"/>
      <c r="E10" s="232"/>
      <c r="F10" s="232"/>
      <c r="G10" s="234"/>
      <c r="H10" s="232"/>
      <c r="I10" s="232"/>
      <c r="J10" s="234"/>
      <c r="K10" s="236"/>
    </row>
    <row r="11" spans="1:11" s="73" customFormat="1">
      <c r="A11" s="115" t="s">
        <v>345</v>
      </c>
      <c r="B11" s="115">
        <v>3100015950</v>
      </c>
      <c r="C11" s="115" t="s">
        <v>346</v>
      </c>
      <c r="D11" s="116" t="s">
        <v>155</v>
      </c>
      <c r="E11" s="166" t="s">
        <v>277</v>
      </c>
      <c r="F11" s="91">
        <v>2305900004</v>
      </c>
      <c r="G11" s="117">
        <v>4000</v>
      </c>
      <c r="H11" s="19" t="s">
        <v>347</v>
      </c>
      <c r="I11" s="115" t="s">
        <v>345</v>
      </c>
      <c r="J11" s="117">
        <f>G11</f>
        <v>4000</v>
      </c>
      <c r="K11" s="167">
        <f t="shared" ref="K11:K34" si="0">G11-J11</f>
        <v>0</v>
      </c>
    </row>
    <row r="12" spans="1:11" s="73" customFormat="1">
      <c r="A12" s="115" t="s">
        <v>345</v>
      </c>
      <c r="B12" s="115">
        <v>3700002205</v>
      </c>
      <c r="C12" s="115" t="s">
        <v>69</v>
      </c>
      <c r="D12" s="116" t="s">
        <v>348</v>
      </c>
      <c r="E12" s="166" t="s">
        <v>349</v>
      </c>
      <c r="F12" s="91">
        <v>2305900004</v>
      </c>
      <c r="G12" s="117">
        <v>1760000</v>
      </c>
      <c r="H12" s="19" t="s">
        <v>350</v>
      </c>
      <c r="I12" s="115" t="s">
        <v>345</v>
      </c>
      <c r="J12" s="117">
        <f t="shared" ref="J12:J34" si="1">G12</f>
        <v>1760000</v>
      </c>
      <c r="K12" s="167">
        <f t="shared" si="0"/>
        <v>0</v>
      </c>
    </row>
    <row r="13" spans="1:11" s="73" customFormat="1">
      <c r="A13" s="115" t="s">
        <v>345</v>
      </c>
      <c r="B13" s="115">
        <v>3700003402</v>
      </c>
      <c r="C13" s="115" t="s">
        <v>69</v>
      </c>
      <c r="D13" s="116" t="s">
        <v>348</v>
      </c>
      <c r="E13" s="166" t="s">
        <v>349</v>
      </c>
      <c r="F13" s="91">
        <v>2305900004</v>
      </c>
      <c r="G13" s="117">
        <v>1400</v>
      </c>
      <c r="H13" s="19" t="s">
        <v>351</v>
      </c>
      <c r="I13" s="115" t="s">
        <v>345</v>
      </c>
      <c r="J13" s="117">
        <f t="shared" si="1"/>
        <v>1400</v>
      </c>
      <c r="K13" s="167">
        <f t="shared" si="0"/>
        <v>0</v>
      </c>
    </row>
    <row r="14" spans="1:11" s="73" customFormat="1">
      <c r="A14" s="115" t="s">
        <v>345</v>
      </c>
      <c r="B14" s="115">
        <v>3700003101</v>
      </c>
      <c r="C14" s="115" t="s">
        <v>69</v>
      </c>
      <c r="D14" s="116" t="s">
        <v>348</v>
      </c>
      <c r="E14" s="166" t="s">
        <v>349</v>
      </c>
      <c r="F14" s="91">
        <v>2305900004</v>
      </c>
      <c r="G14" s="117">
        <v>3000</v>
      </c>
      <c r="H14" s="19" t="s">
        <v>352</v>
      </c>
      <c r="I14" s="115" t="s">
        <v>345</v>
      </c>
      <c r="J14" s="117">
        <f t="shared" si="1"/>
        <v>3000</v>
      </c>
      <c r="K14" s="167">
        <f t="shared" si="0"/>
        <v>0</v>
      </c>
    </row>
    <row r="15" spans="1:11" s="73" customFormat="1">
      <c r="A15" s="115" t="s">
        <v>353</v>
      </c>
      <c r="B15" s="115">
        <v>3300005529</v>
      </c>
      <c r="C15" s="115" t="s">
        <v>354</v>
      </c>
      <c r="D15" s="116" t="s">
        <v>355</v>
      </c>
      <c r="E15" s="166" t="s">
        <v>356</v>
      </c>
      <c r="F15" s="91">
        <v>2305900004</v>
      </c>
      <c r="G15" s="117">
        <v>420</v>
      </c>
      <c r="H15" s="19" t="s">
        <v>357</v>
      </c>
      <c r="I15" s="115" t="s">
        <v>353</v>
      </c>
      <c r="J15" s="117">
        <f t="shared" si="1"/>
        <v>420</v>
      </c>
      <c r="K15" s="167">
        <f t="shared" si="0"/>
        <v>0</v>
      </c>
    </row>
    <row r="16" spans="1:11" s="73" customFormat="1">
      <c r="A16" s="115" t="s">
        <v>353</v>
      </c>
      <c r="B16" s="115">
        <v>3300006422</v>
      </c>
      <c r="C16" s="115" t="s">
        <v>354</v>
      </c>
      <c r="D16" s="116" t="s">
        <v>355</v>
      </c>
      <c r="E16" s="166" t="s">
        <v>358</v>
      </c>
      <c r="F16" s="91">
        <v>2305900004</v>
      </c>
      <c r="G16" s="117">
        <v>1900</v>
      </c>
      <c r="H16" s="19" t="s">
        <v>359</v>
      </c>
      <c r="I16" s="115" t="s">
        <v>353</v>
      </c>
      <c r="J16" s="117">
        <f t="shared" si="1"/>
        <v>1900</v>
      </c>
      <c r="K16" s="167">
        <f t="shared" si="0"/>
        <v>0</v>
      </c>
    </row>
    <row r="17" spans="1:11" s="73" customFormat="1">
      <c r="A17" s="115" t="s">
        <v>353</v>
      </c>
      <c r="B17" s="115">
        <v>3300006421</v>
      </c>
      <c r="C17" s="115" t="s">
        <v>354</v>
      </c>
      <c r="D17" s="116" t="s">
        <v>355</v>
      </c>
      <c r="E17" s="166" t="s">
        <v>277</v>
      </c>
      <c r="F17" s="91">
        <v>2305900004</v>
      </c>
      <c r="G17" s="117">
        <v>2540</v>
      </c>
      <c r="H17" s="19" t="s">
        <v>360</v>
      </c>
      <c r="I17" s="115" t="s">
        <v>353</v>
      </c>
      <c r="J17" s="117">
        <f t="shared" si="1"/>
        <v>2540</v>
      </c>
      <c r="K17" s="167">
        <f t="shared" si="0"/>
        <v>0</v>
      </c>
    </row>
    <row r="18" spans="1:11" s="73" customFormat="1">
      <c r="A18" s="115" t="s">
        <v>353</v>
      </c>
      <c r="B18" s="115">
        <v>3100020251</v>
      </c>
      <c r="C18" s="115" t="s">
        <v>361</v>
      </c>
      <c r="D18" s="168" t="s">
        <v>155</v>
      </c>
      <c r="E18" s="166" t="s">
        <v>277</v>
      </c>
      <c r="F18" s="91">
        <v>2305900004</v>
      </c>
      <c r="G18" s="117">
        <v>90445</v>
      </c>
      <c r="H18" s="19" t="s">
        <v>362</v>
      </c>
      <c r="I18" s="115" t="s">
        <v>353</v>
      </c>
      <c r="J18" s="117">
        <f t="shared" si="1"/>
        <v>90445</v>
      </c>
      <c r="K18" s="167">
        <f t="shared" si="0"/>
        <v>0</v>
      </c>
    </row>
    <row r="19" spans="1:11" s="73" customFormat="1">
      <c r="A19" s="115" t="s">
        <v>353</v>
      </c>
      <c r="B19" s="115">
        <v>3100020252</v>
      </c>
      <c r="C19" s="115" t="s">
        <v>361</v>
      </c>
      <c r="D19" s="116" t="s">
        <v>155</v>
      </c>
      <c r="E19" s="116" t="s">
        <v>277</v>
      </c>
      <c r="F19" s="91">
        <v>2305900004</v>
      </c>
      <c r="G19" s="117">
        <v>97210</v>
      </c>
      <c r="H19" s="94" t="s">
        <v>363</v>
      </c>
      <c r="I19" s="115" t="s">
        <v>353</v>
      </c>
      <c r="J19" s="117">
        <f t="shared" si="1"/>
        <v>97210</v>
      </c>
      <c r="K19" s="167">
        <f t="shared" si="0"/>
        <v>0</v>
      </c>
    </row>
    <row r="20" spans="1:11" s="73" customFormat="1">
      <c r="A20" s="115" t="s">
        <v>353</v>
      </c>
      <c r="B20" s="115">
        <v>3100008185</v>
      </c>
      <c r="C20" s="115" t="s">
        <v>361</v>
      </c>
      <c r="D20" s="116" t="s">
        <v>155</v>
      </c>
      <c r="E20" s="116" t="s">
        <v>277</v>
      </c>
      <c r="F20" s="91">
        <v>2305900004</v>
      </c>
      <c r="G20" s="117">
        <v>20700</v>
      </c>
      <c r="H20" s="94" t="s">
        <v>364</v>
      </c>
      <c r="I20" s="115" t="s">
        <v>353</v>
      </c>
      <c r="J20" s="117">
        <f t="shared" si="1"/>
        <v>20700</v>
      </c>
      <c r="K20" s="167">
        <f t="shared" si="0"/>
        <v>0</v>
      </c>
    </row>
    <row r="21" spans="1:11" s="73" customFormat="1">
      <c r="A21" s="115" t="s">
        <v>353</v>
      </c>
      <c r="B21" s="115">
        <v>3300001847</v>
      </c>
      <c r="C21" s="115" t="s">
        <v>354</v>
      </c>
      <c r="D21" s="116" t="s">
        <v>355</v>
      </c>
      <c r="E21" s="116" t="s">
        <v>277</v>
      </c>
      <c r="F21" s="91">
        <v>2305900004</v>
      </c>
      <c r="G21" s="117">
        <v>19270</v>
      </c>
      <c r="H21" s="94" t="s">
        <v>365</v>
      </c>
      <c r="I21" s="115" t="s">
        <v>353</v>
      </c>
      <c r="J21" s="117">
        <f t="shared" si="1"/>
        <v>19270</v>
      </c>
      <c r="K21" s="167">
        <f t="shared" si="0"/>
        <v>0</v>
      </c>
    </row>
    <row r="22" spans="1:11" s="73" customFormat="1">
      <c r="A22" s="115" t="s">
        <v>353</v>
      </c>
      <c r="B22" s="115">
        <v>3100010015</v>
      </c>
      <c r="C22" s="115" t="s">
        <v>361</v>
      </c>
      <c r="D22" s="116" t="s">
        <v>155</v>
      </c>
      <c r="E22" s="116" t="s">
        <v>277</v>
      </c>
      <c r="F22" s="91">
        <v>2305900004</v>
      </c>
      <c r="G22" s="117">
        <v>5040</v>
      </c>
      <c r="H22" s="94" t="s">
        <v>366</v>
      </c>
      <c r="I22" s="115" t="s">
        <v>353</v>
      </c>
      <c r="J22" s="117">
        <f t="shared" si="1"/>
        <v>5040</v>
      </c>
      <c r="K22" s="167">
        <f t="shared" si="0"/>
        <v>0</v>
      </c>
    </row>
    <row r="23" spans="1:11" s="73" customFormat="1">
      <c r="A23" s="115" t="s">
        <v>353</v>
      </c>
      <c r="B23" s="115">
        <v>3300002049</v>
      </c>
      <c r="C23" s="115" t="s">
        <v>367</v>
      </c>
      <c r="D23" s="168" t="s">
        <v>368</v>
      </c>
      <c r="E23" s="116" t="s">
        <v>356</v>
      </c>
      <c r="F23" s="91">
        <v>2305900004</v>
      </c>
      <c r="G23" s="117">
        <v>33800.230000000003</v>
      </c>
      <c r="H23" s="94" t="s">
        <v>369</v>
      </c>
      <c r="I23" s="115" t="s">
        <v>353</v>
      </c>
      <c r="J23" s="117">
        <f t="shared" si="1"/>
        <v>33800.230000000003</v>
      </c>
      <c r="K23" s="167">
        <f t="shared" si="0"/>
        <v>0</v>
      </c>
    </row>
    <row r="24" spans="1:11" s="73" customFormat="1">
      <c r="A24" s="115" t="s">
        <v>353</v>
      </c>
      <c r="B24" s="115">
        <v>3400000008</v>
      </c>
      <c r="C24" s="115" t="s">
        <v>370</v>
      </c>
      <c r="D24" s="116" t="s">
        <v>371</v>
      </c>
      <c r="E24" s="116" t="s">
        <v>356</v>
      </c>
      <c r="F24" s="91">
        <v>2305900004</v>
      </c>
      <c r="G24" s="117">
        <v>478782</v>
      </c>
      <c r="H24" s="94" t="s">
        <v>372</v>
      </c>
      <c r="I24" s="115" t="s">
        <v>353</v>
      </c>
      <c r="J24" s="117">
        <f t="shared" si="1"/>
        <v>478782</v>
      </c>
      <c r="K24" s="167">
        <f t="shared" si="0"/>
        <v>0</v>
      </c>
    </row>
    <row r="25" spans="1:11" s="73" customFormat="1">
      <c r="A25" s="115" t="s">
        <v>353</v>
      </c>
      <c r="B25" s="115">
        <v>3400000508</v>
      </c>
      <c r="C25" s="115" t="s">
        <v>370</v>
      </c>
      <c r="D25" s="116" t="s">
        <v>371</v>
      </c>
      <c r="E25" s="116" t="s">
        <v>356</v>
      </c>
      <c r="F25" s="91">
        <v>2305900004</v>
      </c>
      <c r="G25" s="117">
        <v>74808.800000000003</v>
      </c>
      <c r="H25" s="94" t="s">
        <v>373</v>
      </c>
      <c r="I25" s="115" t="s">
        <v>353</v>
      </c>
      <c r="J25" s="117">
        <f t="shared" si="1"/>
        <v>74808.800000000003</v>
      </c>
      <c r="K25" s="167">
        <f t="shared" si="0"/>
        <v>0</v>
      </c>
    </row>
    <row r="26" spans="1:11" s="73" customFormat="1">
      <c r="A26" s="115" t="s">
        <v>353</v>
      </c>
      <c r="B26" s="115">
        <v>3100020905</v>
      </c>
      <c r="C26" s="115" t="s">
        <v>361</v>
      </c>
      <c r="D26" s="116" t="s">
        <v>155</v>
      </c>
      <c r="E26" s="116" t="s">
        <v>277</v>
      </c>
      <c r="F26" s="91">
        <v>2305900004</v>
      </c>
      <c r="G26" s="117">
        <v>8850</v>
      </c>
      <c r="H26" s="94" t="s">
        <v>374</v>
      </c>
      <c r="I26" s="115" t="s">
        <v>353</v>
      </c>
      <c r="J26" s="117">
        <f t="shared" si="1"/>
        <v>8850</v>
      </c>
      <c r="K26" s="167">
        <f t="shared" si="0"/>
        <v>0</v>
      </c>
    </row>
    <row r="27" spans="1:11" s="73" customFormat="1">
      <c r="A27" s="115" t="s">
        <v>353</v>
      </c>
      <c r="B27" s="115">
        <v>3300005526</v>
      </c>
      <c r="C27" s="115" t="s">
        <v>367</v>
      </c>
      <c r="D27" s="116" t="s">
        <v>375</v>
      </c>
      <c r="E27" s="116" t="s">
        <v>356</v>
      </c>
      <c r="F27" s="91">
        <v>2305900004</v>
      </c>
      <c r="G27" s="117">
        <v>10000</v>
      </c>
      <c r="H27" s="94" t="s">
        <v>376</v>
      </c>
      <c r="I27" s="115" t="s">
        <v>353</v>
      </c>
      <c r="J27" s="117">
        <f t="shared" si="1"/>
        <v>10000</v>
      </c>
      <c r="K27" s="167">
        <f t="shared" si="0"/>
        <v>0</v>
      </c>
    </row>
    <row r="28" spans="1:11" s="73" customFormat="1">
      <c r="A28" s="115" t="s">
        <v>377</v>
      </c>
      <c r="B28" s="115">
        <v>3300004191</v>
      </c>
      <c r="C28" s="115" t="s">
        <v>367</v>
      </c>
      <c r="D28" s="116" t="s">
        <v>375</v>
      </c>
      <c r="E28" s="116" t="s">
        <v>277</v>
      </c>
      <c r="F28" s="91">
        <v>2305900004</v>
      </c>
      <c r="G28" s="117">
        <v>10500</v>
      </c>
      <c r="H28" s="94" t="s">
        <v>378</v>
      </c>
      <c r="I28" s="115" t="s">
        <v>377</v>
      </c>
      <c r="J28" s="117">
        <f t="shared" si="1"/>
        <v>10500</v>
      </c>
      <c r="K28" s="167">
        <f t="shared" si="0"/>
        <v>0</v>
      </c>
    </row>
    <row r="29" spans="1:11" s="73" customFormat="1">
      <c r="A29" s="115" t="s">
        <v>377</v>
      </c>
      <c r="B29" s="115">
        <v>3300005660</v>
      </c>
      <c r="C29" s="115" t="s">
        <v>354</v>
      </c>
      <c r="D29" s="116" t="s">
        <v>355</v>
      </c>
      <c r="E29" s="116" t="s">
        <v>358</v>
      </c>
      <c r="F29" s="91">
        <v>2305900004</v>
      </c>
      <c r="G29" s="117">
        <v>4700</v>
      </c>
      <c r="H29" s="94" t="s">
        <v>379</v>
      </c>
      <c r="I29" s="115" t="s">
        <v>377</v>
      </c>
      <c r="J29" s="117">
        <f t="shared" si="1"/>
        <v>4700</v>
      </c>
      <c r="K29" s="167">
        <f t="shared" si="0"/>
        <v>0</v>
      </c>
    </row>
    <row r="30" spans="1:11" s="73" customFormat="1">
      <c r="A30" s="115" t="s">
        <v>377</v>
      </c>
      <c r="B30" s="115">
        <v>3700000152</v>
      </c>
      <c r="C30" s="115" t="s">
        <v>69</v>
      </c>
      <c r="D30" s="116" t="s">
        <v>348</v>
      </c>
      <c r="E30" s="166" t="s">
        <v>349</v>
      </c>
      <c r="F30" s="91">
        <v>2305900004</v>
      </c>
      <c r="G30" s="117">
        <v>2400</v>
      </c>
      <c r="H30" s="19" t="s">
        <v>380</v>
      </c>
      <c r="I30" s="115" t="s">
        <v>377</v>
      </c>
      <c r="J30" s="117">
        <f t="shared" si="1"/>
        <v>2400</v>
      </c>
      <c r="K30" s="167">
        <f t="shared" si="0"/>
        <v>0</v>
      </c>
    </row>
    <row r="31" spans="1:11" s="73" customFormat="1">
      <c r="A31" s="115" t="s">
        <v>377</v>
      </c>
      <c r="B31" s="115">
        <v>3100016297</v>
      </c>
      <c r="C31" s="115" t="s">
        <v>346</v>
      </c>
      <c r="D31" s="116" t="s">
        <v>155</v>
      </c>
      <c r="E31" s="166" t="s">
        <v>277</v>
      </c>
      <c r="F31" s="91">
        <v>2305900004</v>
      </c>
      <c r="G31" s="117">
        <v>2000</v>
      </c>
      <c r="H31" s="19" t="s">
        <v>381</v>
      </c>
      <c r="I31" s="115" t="s">
        <v>377</v>
      </c>
      <c r="J31" s="117">
        <f t="shared" si="1"/>
        <v>2000</v>
      </c>
      <c r="K31" s="167">
        <f t="shared" si="0"/>
        <v>0</v>
      </c>
    </row>
    <row r="32" spans="1:11" s="73" customFormat="1">
      <c r="A32" s="115" t="s">
        <v>377</v>
      </c>
      <c r="B32" s="115">
        <v>3100020867</v>
      </c>
      <c r="C32" s="115" t="s">
        <v>361</v>
      </c>
      <c r="D32" s="116" t="s">
        <v>155</v>
      </c>
      <c r="E32" s="166" t="s">
        <v>277</v>
      </c>
      <c r="F32" s="91">
        <v>2305900004</v>
      </c>
      <c r="G32" s="117">
        <v>63950</v>
      </c>
      <c r="H32" s="19" t="s">
        <v>382</v>
      </c>
      <c r="I32" s="115" t="s">
        <v>377</v>
      </c>
      <c r="J32" s="117">
        <f t="shared" si="1"/>
        <v>63950</v>
      </c>
      <c r="K32" s="167">
        <f t="shared" si="0"/>
        <v>0</v>
      </c>
    </row>
    <row r="33" spans="1:11" s="73" customFormat="1">
      <c r="A33" s="115" t="s">
        <v>377</v>
      </c>
      <c r="B33" s="115">
        <v>3100021710</v>
      </c>
      <c r="C33" s="115" t="s">
        <v>361</v>
      </c>
      <c r="D33" s="116" t="s">
        <v>155</v>
      </c>
      <c r="E33" s="166" t="s">
        <v>277</v>
      </c>
      <c r="F33" s="91">
        <v>2305900004</v>
      </c>
      <c r="G33" s="117">
        <v>51184</v>
      </c>
      <c r="H33" s="19" t="s">
        <v>383</v>
      </c>
      <c r="I33" s="115" t="s">
        <v>377</v>
      </c>
      <c r="J33" s="117">
        <f t="shared" si="1"/>
        <v>51184</v>
      </c>
      <c r="K33" s="167">
        <f t="shared" si="0"/>
        <v>0</v>
      </c>
    </row>
    <row r="34" spans="1:11" s="73" customFormat="1">
      <c r="A34" s="115" t="s">
        <v>377</v>
      </c>
      <c r="B34" s="115">
        <v>3300003774</v>
      </c>
      <c r="C34" s="115" t="s">
        <v>367</v>
      </c>
      <c r="D34" s="116" t="s">
        <v>375</v>
      </c>
      <c r="E34" s="116" t="s">
        <v>358</v>
      </c>
      <c r="F34" s="91">
        <v>2305900004</v>
      </c>
      <c r="G34" s="117">
        <v>15532.12</v>
      </c>
      <c r="H34" s="94" t="s">
        <v>384</v>
      </c>
      <c r="I34" s="115" t="s">
        <v>377</v>
      </c>
      <c r="J34" s="117">
        <f t="shared" si="1"/>
        <v>15532.12</v>
      </c>
      <c r="K34" s="167">
        <f t="shared" si="0"/>
        <v>0</v>
      </c>
    </row>
    <row r="35" spans="1:11" s="73" customFormat="1">
      <c r="A35" s="115" t="s">
        <v>377</v>
      </c>
      <c r="B35" s="115">
        <v>3700000287</v>
      </c>
      <c r="C35" s="115" t="s">
        <v>385</v>
      </c>
      <c r="D35" s="116" t="s">
        <v>386</v>
      </c>
      <c r="E35" s="116" t="s">
        <v>349</v>
      </c>
      <c r="F35" s="91">
        <v>2305900004</v>
      </c>
      <c r="G35" s="117">
        <v>88000</v>
      </c>
      <c r="H35" s="94" t="s">
        <v>387</v>
      </c>
      <c r="I35" s="115" t="s">
        <v>377</v>
      </c>
      <c r="J35" s="117">
        <f>G35</f>
        <v>88000</v>
      </c>
      <c r="K35" s="167">
        <f>G35-J35</f>
        <v>0</v>
      </c>
    </row>
    <row r="36" spans="1:11" s="73" customFormat="1">
      <c r="A36" s="74"/>
      <c r="B36" s="74"/>
      <c r="C36" s="74"/>
      <c r="D36" s="75"/>
      <c r="E36" s="76"/>
      <c r="F36" s="74"/>
      <c r="G36" s="52"/>
      <c r="H36" s="74"/>
      <c r="I36" s="74"/>
      <c r="J36" s="53"/>
      <c r="K36" s="77"/>
    </row>
    <row r="37" spans="1:11" s="73" customFormat="1">
      <c r="A37" s="74"/>
      <c r="B37" s="74"/>
      <c r="C37" s="74"/>
      <c r="D37" s="75"/>
      <c r="E37" s="76"/>
      <c r="F37" s="74"/>
      <c r="G37" s="52"/>
      <c r="H37" s="74"/>
      <c r="I37" s="74"/>
      <c r="J37" s="53"/>
      <c r="K37" s="77"/>
    </row>
    <row r="38" spans="1:11" s="73" customFormat="1">
      <c r="A38" s="74"/>
      <c r="B38" s="74"/>
      <c r="C38" s="74"/>
      <c r="D38" s="75"/>
      <c r="E38" s="76"/>
      <c r="F38" s="74"/>
      <c r="G38" s="52"/>
      <c r="H38" s="74"/>
      <c r="I38" s="74"/>
      <c r="J38" s="53"/>
      <c r="K38" s="77"/>
    </row>
    <row r="39" spans="1:11">
      <c r="A39" s="266" t="s">
        <v>3</v>
      </c>
      <c r="B39" s="267"/>
      <c r="C39" s="267"/>
      <c r="D39" s="267"/>
      <c r="E39" s="267"/>
      <c r="F39" s="268"/>
      <c r="G39" s="78">
        <f>SUM(G11:G38)</f>
        <v>2850432.15</v>
      </c>
      <c r="H39" s="266" t="s">
        <v>3</v>
      </c>
      <c r="I39" s="268"/>
      <c r="J39" s="78">
        <f>SUM(J11:J38)</f>
        <v>2850432.15</v>
      </c>
      <c r="K39" s="78">
        <f>SUM(K11:K38)</f>
        <v>0</v>
      </c>
    </row>
    <row r="40" spans="1:11" ht="24.75" customHeight="1">
      <c r="A40" s="219" t="s">
        <v>57</v>
      </c>
      <c r="B40" s="220"/>
      <c r="C40" s="220"/>
      <c r="D40" s="220"/>
      <c r="E40" s="220"/>
      <c r="F40" s="220"/>
      <c r="G40" s="221"/>
      <c r="H40" s="225" t="s">
        <v>58</v>
      </c>
      <c r="I40" s="226"/>
      <c r="J40" s="226"/>
      <c r="K40" s="227"/>
    </row>
    <row r="41" spans="1:11">
      <c r="A41" s="222"/>
      <c r="B41" s="223"/>
      <c r="C41" s="223"/>
      <c r="D41" s="223"/>
      <c r="E41" s="223"/>
      <c r="F41" s="223"/>
      <c r="G41" s="224"/>
      <c r="H41" s="228"/>
      <c r="I41" s="229"/>
      <c r="J41" s="229"/>
      <c r="K41" s="230"/>
    </row>
    <row r="43" spans="1:11">
      <c r="A43" s="60" t="s">
        <v>344</v>
      </c>
    </row>
  </sheetData>
  <mergeCells count="18">
    <mergeCell ref="A2:K2"/>
    <mergeCell ref="A8:G8"/>
    <mergeCell ref="H8:J8"/>
    <mergeCell ref="A9:A10"/>
    <mergeCell ref="B9:B10"/>
    <mergeCell ref="C9:C10"/>
    <mergeCell ref="D9:D10"/>
    <mergeCell ref="E9:E10"/>
    <mergeCell ref="F9:F10"/>
    <mergeCell ref="G9:G10"/>
    <mergeCell ref="A40:G41"/>
    <mergeCell ref="H40:K41"/>
    <mergeCell ref="H9:H10"/>
    <mergeCell ref="I9:I10"/>
    <mergeCell ref="J9:J10"/>
    <mergeCell ref="K9:K10"/>
    <mergeCell ref="A39:F39"/>
    <mergeCell ref="H39:I39"/>
  </mergeCells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ปกแนวนอน</vt:lpstr>
      <vt:lpstr>เงินฝากธนาคาร</vt:lpstr>
      <vt:lpstr>ลูกหนี้เงินยืม-นอก งปม.</vt:lpstr>
      <vt:lpstr>ลูกหนี้เงินยืม-นอก ธพ.</vt:lpstr>
      <vt:lpstr>รด.ค้างรับ-ภายนอก  </vt:lpstr>
      <vt:lpstr>ค้างรับ บก </vt:lpstr>
      <vt:lpstr>วัสดุคงคลัง</vt:lpstr>
      <vt:lpstr>ใบสำคัญรองจ่าย </vt:lpstr>
      <vt:lpstr>เจ้าหนี้การค้า-ภายนอก </vt:lpstr>
      <vt:lpstr>เจ้าหนี้อื่น-หน่วยงานรัฐ </vt:lpstr>
      <vt:lpstr>เจ้าหนี้อื่น-ภายนอก</vt:lpstr>
      <vt:lpstr>ใบสำคัญค้างจ่าย</vt:lpstr>
      <vt:lpstr>ค่าใช้จ่ายค้างจ่าย </vt:lpstr>
      <vt:lpstr>รายได้รับล่วงหน้า</vt:lpstr>
      <vt:lpstr>เงินรับฝากอื่น</vt:lpstr>
      <vt:lpstr>เงินประกันอื่น</vt:lpstr>
      <vt:lpstr>รด รอรับรู้</vt:lpstr>
      <vt:lpstr>'ค้างรับ บก '!Print_Area</vt:lpstr>
      <vt:lpstr>'ค่าใช้จ่ายค้างจ่าย '!Print_Area</vt:lpstr>
      <vt:lpstr>เงินฝากธนาคาร!Print_Area</vt:lpstr>
      <vt:lpstr>'เจ้าหนี้การค้า-ภายนอก '!Print_Area</vt:lpstr>
      <vt:lpstr>'เจ้าหนี้อื่น-ภายนอก'!Print_Area</vt:lpstr>
      <vt:lpstr>'เจ้าหนี้อื่น-หน่วยงานรัฐ '!Print_Area</vt:lpstr>
      <vt:lpstr>ใบสำคัญค้างจ่าย!Print_Area</vt:lpstr>
      <vt:lpstr>'ใบสำคัญรองจ่าย '!Print_Area</vt:lpstr>
      <vt:lpstr>ปกแนวนอน!Print_Area</vt:lpstr>
      <vt:lpstr>'รด รอรับรู้'!Print_Area</vt:lpstr>
      <vt:lpstr>'รด.ค้างรับ-ภายนอก  '!Print_Area</vt:lpstr>
      <vt:lpstr>รายได้รับล่วงหน้า!Print_Area</vt:lpstr>
      <vt:lpstr>'ลูกหนี้เงินยืม-นอก งปม.'!Print_Area</vt:lpstr>
      <vt:lpstr>'ลูกหนี้เงินยืม-นอก ธพ.'!Print_Area</vt:lpstr>
      <vt:lpstr>เงินฝากธนาคาร!Print_Titles</vt:lpstr>
      <vt:lpstr>รายได้รับล่วงหน้า!Print_Titles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nanrmutl</dc:creator>
  <cp:lastModifiedBy>Catalogk</cp:lastModifiedBy>
  <cp:lastPrinted>2021-10-26T08:17:48Z</cp:lastPrinted>
  <dcterms:created xsi:type="dcterms:W3CDTF">2018-10-16T04:07:53Z</dcterms:created>
  <dcterms:modified xsi:type="dcterms:W3CDTF">2021-11-12T09:36:52Z</dcterms:modified>
</cp:coreProperties>
</file>