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tabRatio="851" firstSheet="1" activeTab="4"/>
  </bookViews>
  <sheets>
    <sheet name="ปก" sheetId="1" r:id="rId1"/>
    <sheet name="ตารางที่1" sheetId="2" r:id="rId2"/>
    <sheet name="ตารางที่2" sheetId="3" r:id="rId3"/>
    <sheet name="ตารางที่ 3 ตท.กิจกรรม" sheetId="4" r:id="rId4"/>
    <sheet name="ตารางที่ 4 ตท.ผลิต (2)" sheetId="5" r:id="rId5"/>
    <sheet name="ตารางที่5" sheetId="6" r:id="rId6"/>
    <sheet name="ตารางที่6" sheetId="7" r:id="rId7"/>
    <sheet name="ตารางที่ 7 ต้นทุนกิจกรรม" sheetId="8" r:id="rId8"/>
    <sheet name="ตารางที่ 8 ต้นทุนผลผลิต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3">'ตารางที่ 3 ตท.กิจกรรม'!$A$1:$J$50</definedName>
    <definedName name="_xlnm.Print_Area" localSheetId="4">'ตารางที่ 4 ตท.ผลิต (2)'!$A$1:$J$50</definedName>
    <definedName name="_xlnm.Print_Area" localSheetId="7">'ตารางที่ 7 ต้นทุนกิจกรรม'!$B$1:$W$51</definedName>
    <definedName name="_xlnm.Print_Area" localSheetId="1">'ตารางที่1'!$A$1:$I$21</definedName>
    <definedName name="_xlnm.Print_Area" localSheetId="2">'ตารางที่2'!$A$1:$F$18</definedName>
    <definedName name="_xlnm.Print_Area" localSheetId="5">'ตารางที่5'!$A$1:$L$20</definedName>
    <definedName name="_xlnm.Print_Area" localSheetId="0">'ปก'!$A$1:$M$29</definedName>
    <definedName name="_xlnm.Print_Titles" localSheetId="3">'ตารางที่ 3 ตท.กิจกรรม'!$1:$4</definedName>
    <definedName name="_xlnm.Print_Titles" localSheetId="4">'ตารางที่ 4 ตท.ผลิต (2)'!$1:$4</definedName>
    <definedName name="_xlnm.Print_Titles" localSheetId="7">'ตารางที่ 7 ต้นทุนกิจกรรม'!$1:$5</definedName>
    <definedName name="_xlnm.Print_Titles" localSheetId="8">'ตารางที่ 8 ต้นทุนผลผลิต'!$A:$V,'ตารางที่ 8 ต้นทุนผลผลิต'!$1:$5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ลบค่าใช้จ่ายส่วนกลางที่ปันส่วนให้เขตพื้นที่ตามค่าใช้จ่ายนั้น ๆ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69" authorId="0">
      <text>
        <r>
          <rPr>
            <b/>
            <sz val="9"/>
            <rFont val="Tahoma"/>
            <family val="2"/>
          </rPr>
          <t>ค่าเสื่อมราคา</t>
        </r>
      </text>
    </comment>
    <comment ref="D69" authorId="0">
      <text>
        <r>
          <rPr>
            <b/>
            <sz val="9"/>
            <rFont val="Tahoma"/>
            <family val="2"/>
          </rPr>
          <t>ค่าเสื่อมราคา</t>
        </r>
      </text>
    </comment>
  </commentList>
</comments>
</file>

<file path=xl/sharedStrings.xml><?xml version="1.0" encoding="utf-8"?>
<sst xmlns="http://schemas.openxmlformats.org/spreadsheetml/2006/main" count="508" uniqueCount="153">
  <si>
    <t>รายงานต้นทุนผลผลิต</t>
  </si>
  <si>
    <t xml:space="preserve">ตารางที่ 1 </t>
  </si>
  <si>
    <t>รายงานรายได้แยกประเภทตามแหล่งของเงิน</t>
  </si>
  <si>
    <t>รายได้</t>
  </si>
  <si>
    <t>รายได้จากรัฐบาล</t>
  </si>
  <si>
    <t>รายได้จากการขายสินค้าและบริการ</t>
  </si>
  <si>
    <t>รายได้จากเงินช่วยเหลือและเงินบริจาค</t>
  </si>
  <si>
    <t>รายได้อื่น</t>
  </si>
  <si>
    <t>รายได้รวม</t>
  </si>
  <si>
    <t>รายได้สูง/ต่ำกว่าค่าใช้จ่ายสะสม</t>
  </si>
  <si>
    <t>ประเภทค่าใช้จ่าย</t>
  </si>
  <si>
    <t>เงินในงบประมาณ</t>
  </si>
  <si>
    <t>เงินนอกงบประมาณ</t>
  </si>
  <si>
    <t>งบกลาง(ถ้ามี)</t>
  </si>
  <si>
    <t>รวม</t>
  </si>
  <si>
    <t>1.ค่าใช้จ่ายบุคลากร</t>
  </si>
  <si>
    <t>5.ค่าสาธารณูปโภค</t>
  </si>
  <si>
    <t>ชื่อกิจกรรม</t>
  </si>
  <si>
    <t>งบกลาง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</si>
  <si>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</si>
  <si>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</si>
  <si>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</si>
  <si>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</si>
  <si>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</si>
  <si>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กิจกรมจัดการเรียนการสอน</t>
  </si>
  <si>
    <t>FTES</t>
  </si>
  <si>
    <t>2. การเรียนการสอนด้านวิทยาศาสตร์และเทคโนโลยีระดับปริญญาตรี</t>
  </si>
  <si>
    <t>3. การเรียนการสอนด้านสังคมศาสตร์ระดับปริญญาตรี</t>
  </si>
  <si>
    <t>4. การเรียนการสอนด้านวิทยาศาสตร์และเทคโนโลยีระดับปวส.</t>
  </si>
  <si>
    <t>รวมต้นทุนกิจกรรม</t>
  </si>
  <si>
    <t>หน่วย : บาท</t>
  </si>
  <si>
    <t>รายได้สูง/(ต่ำ) กว่าค่าใช้จ่ายสะสม</t>
  </si>
  <si>
    <t>การวิเคราะห์สาเหตุของการเปลี่ยนแปลงของรายได้</t>
  </si>
  <si>
    <t>เพิ่มขึ้น/</t>
  </si>
  <si>
    <t>เงินใน</t>
  </si>
  <si>
    <t>เงินนอก</t>
  </si>
  <si>
    <t>(ลดลง)</t>
  </si>
  <si>
    <t>งบประมาณ</t>
  </si>
  <si>
    <t>(ถ้ามี)</t>
  </si>
  <si>
    <t xml:space="preserve">การวิเคราะห์สาเหตุของการเปลี่ยนแปลงของต้นทุน </t>
  </si>
  <si>
    <t>ค่าใช้จ่ายรวมตามงบการเงิน</t>
  </si>
  <si>
    <t>ปริมาณ : FTES</t>
  </si>
  <si>
    <t>เพิ่มขึ้น/ลดลง (ร้อยละ)</t>
  </si>
  <si>
    <t>รายได้ค่าธรรมเนียมการศึกษา</t>
  </si>
  <si>
    <t>รายได้ดอกเบี้ยของหน่วยงาน</t>
  </si>
  <si>
    <t>คน</t>
  </si>
  <si>
    <t>ผลต่าง (ร้อยละ)</t>
  </si>
  <si>
    <t xml:space="preserve"> </t>
  </si>
  <si>
    <t>2.ค่าใช้จ่ายในการฝึกอบรม</t>
  </si>
  <si>
    <t>3.ค่าใช้จ่ายในการเดินทาง</t>
  </si>
  <si>
    <t>4.ค่าใช้สอยและค่าวัสดุ</t>
  </si>
  <si>
    <t>6.ค่าเสื่อมราคาและตัดจำหน่าย</t>
  </si>
  <si>
    <t>7.ค่าใช้จ่ายอื่น</t>
  </si>
  <si>
    <t xml:space="preserve">       ค่าใช้จ่ายส่วนกลางที่ต้องปันส่วน</t>
  </si>
  <si>
    <t>เพิ่มขึ้น/(ลดลง)(บาท)</t>
  </si>
  <si>
    <t>เพิ่มขึ้น/(ลดลง) %</t>
  </si>
  <si>
    <t>จัดทำโดย กองคลัง มทร.ล้านนา</t>
  </si>
  <si>
    <t>ชื่อผลผลิต</t>
  </si>
  <si>
    <t>ต้นทุนรวม เพิ่มขึ้น/ลดลง (ร้อยละ)</t>
  </si>
  <si>
    <t xml:space="preserve">ข้อมูล ณ วันที่ </t>
  </si>
  <si>
    <t>2.1.1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</si>
  <si>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</si>
  <si>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</si>
  <si>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</si>
  <si>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</si>
  <si>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</si>
  <si>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</si>
  <si>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</si>
  <si>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</si>
  <si>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</si>
  <si>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สาขาวิศวกรรมศาสตร์</t>
  </si>
  <si>
    <t>3.1.1</t>
  </si>
  <si>
    <t>3.1.2</t>
  </si>
  <si>
    <t>3.1.3</t>
  </si>
  <si>
    <t>3.1.4</t>
  </si>
  <si>
    <t>3.1.5</t>
  </si>
  <si>
    <t>3.1.6</t>
  </si>
  <si>
    <t>1.การเรียนการสอนระดับปริญญาโท</t>
  </si>
  <si>
    <t>4.1.1</t>
  </si>
  <si>
    <t>5.1.1</t>
  </si>
  <si>
    <t>6.1.1</t>
  </si>
  <si>
    <t xml:space="preserve"> ดำเนินการด้านทำนุบำรุงศิลปวัฒนธรรม</t>
  </si>
  <si>
    <t>ดำเนินการวิจัยเพื่อส่งเสริมศิลปวัฒนธรรม</t>
  </si>
  <si>
    <t>หลักสูตร ปวช. เตรียมสถาปัตยกรรม</t>
  </si>
  <si>
    <t>สาขาสถาปัตยกรรมศาสตร์</t>
  </si>
  <si>
    <t>หลักสูตร ปวช. เตรียมบริหารธุรกิจ</t>
  </si>
  <si>
    <t>สาขาบริหารธุรกิจ</t>
  </si>
  <si>
    <t>หลักสูตร ปวช. เตรียมวิศวกรรมศาสตร์</t>
  </si>
  <si>
    <t>หลักสูตร ปวส.อิเล็กทรอนิกส์</t>
  </si>
  <si>
    <t>ปีงบประมาณ 2562</t>
  </si>
  <si>
    <t>5. การเรียนการสอนด้านวิทยาศาสตร์และเทคโนโลยีระดับปวช.</t>
  </si>
  <si>
    <t>6. การเรียนการสอนด้านสังคมศาสตร์ระดับปวช.</t>
  </si>
  <si>
    <t>6.2.1</t>
  </si>
  <si>
    <t>7. ดำเนินการวิจัยเพื่อสร้างองค์ความรู้</t>
  </si>
  <si>
    <t>8. เผยแพร่ความรู้และให้บริการวิชาการ</t>
  </si>
  <si>
    <t>9. ส่งเสริมการทำนุบำรุงศิลปและวัฒนธรรม</t>
  </si>
  <si>
    <t>10. งานศูนย์วัฒนธรรม</t>
  </si>
  <si>
    <t>โครงการ</t>
  </si>
  <si>
    <t>ปีงบประมาณ พ.ศ.2562</t>
  </si>
  <si>
    <t>หลักสูตร ค.อ.บ.วิศวกรรมไฟฟ้า</t>
  </si>
  <si>
    <t>หลักสูตร ค.อ.บ.วิศวกรรมอิเล็กทรอนิกส์และโทรคมนาคม</t>
  </si>
  <si>
    <t>หลักสูตร วศ.บ.วิศวกรรมโยธา</t>
  </si>
  <si>
    <t>หลักสูตร วศ.บ.วิศวกรรมไฟฟ้า</t>
  </si>
  <si>
    <t>หลักสูตร วศ.บ.วิศวกรรมคอมพิวเตอร์</t>
  </si>
  <si>
    <t>หลักสูตร วศ.บ.วิศวกรรมอิเล็กทรอนิกส์</t>
  </si>
  <si>
    <t>หลักสูตร วศ.บ.วิศวกรรมอิเล็กทรอนิกส์และระบบควบคุมอัตโนมัติ</t>
  </si>
  <si>
    <t>หลักสูตร วศ.บ.วิศวกรรมอุตสาหการ</t>
  </si>
  <si>
    <t>หลักสูตร บช.บ.การบัญชี</t>
  </si>
  <si>
    <t>หลักสูตร บธ.บ.การจัดการ</t>
  </si>
  <si>
    <t>หลักสูตร บธ.บ.การตลาด</t>
  </si>
  <si>
    <r>
      <t>ตารางที่ 2</t>
    </r>
    <r>
      <rPr>
        <b/>
        <sz val="20"/>
        <color indexed="8"/>
        <rFont val="TH SarabunPSK"/>
        <family val="2"/>
      </rPr>
      <t xml:space="preserve"> รายงานประเภทค่าใช้จ่ายของหน่วยงาน</t>
    </r>
  </si>
  <si>
    <r>
      <rPr>
        <b/>
        <u val="single"/>
        <sz val="16"/>
        <color indexed="8"/>
        <rFont val="TH SarabunPSK"/>
        <family val="2"/>
      </rPr>
      <t>หัก</t>
    </r>
    <r>
      <rPr>
        <b/>
        <sz val="16"/>
        <color indexed="8"/>
        <rFont val="TH SarabunPSK"/>
        <family val="2"/>
      </rPr>
      <t xml:space="preserve"> ค่าใช้จ่ายที่ไม่เกี่ยวข้องในการผลิตผลผลิต</t>
    </r>
  </si>
  <si>
    <r>
      <rPr>
        <b/>
        <sz val="16"/>
        <color indexed="8"/>
        <rFont val="TH SarabunPSK"/>
        <family val="2"/>
      </rPr>
      <t xml:space="preserve">       </t>
    </r>
    <r>
      <rPr>
        <sz val="16"/>
        <color indexed="8"/>
        <rFont val="TH SarabunPSK"/>
        <family val="2"/>
      </rPr>
      <t>ค่าใช้จ่ายข้าราชการบำนาญ (เงินบำนาญและสวัสดิการต่าง ๆ)</t>
    </r>
  </si>
  <si>
    <r>
      <rPr>
        <b/>
        <sz val="16"/>
        <color indexed="8"/>
        <rFont val="TH SarabunPSK"/>
        <family val="2"/>
      </rPr>
      <t>รวม</t>
    </r>
    <r>
      <rPr>
        <sz val="16"/>
        <color indexed="8"/>
        <rFont val="TH SarabunPSK"/>
        <family val="2"/>
      </rPr>
      <t xml:space="preserve"> ค่าใช้จ่ายผลผลิตของหน่วยงาน</t>
    </r>
  </si>
  <si>
    <t xml:space="preserve"> มหาวิทยาลัยเทคโนโลยีราชมงคลล้านนนา (เชียงราย)</t>
  </si>
  <si>
    <t>หมายเหตุ c14 และD14 ใช้งบแสดงผลการดำเนินงาน ค่าใช้จ่ายรวม</t>
  </si>
  <si>
    <t>สาขาครุศาสตร์อุตสาหกรรม</t>
  </si>
  <si>
    <t>สาขาวิศวกรรมโยธาและสิ่งแวดล้อม</t>
  </si>
  <si>
    <t>สาขาวิศวกรรมอุตสาหการ</t>
  </si>
  <si>
    <t>หลักสูตร วศ.บ.วิศวกรรมโลจิสติกส์</t>
  </si>
  <si>
    <t>สาขาบัญชี</t>
  </si>
  <si>
    <t>หลักสูตร บริหารธุรกิจ ผลรวม</t>
  </si>
  <si>
    <t>สาขาวิศวกรรมเครื่องกล</t>
  </si>
  <si>
    <t>หลักสูตร ปวส.ช่างกลเกษตร</t>
  </si>
  <si>
    <t>สาขาวิศวกรรมไฟฟ้า</t>
  </si>
  <si>
    <t>หลักสูตร ปวส.เทคนิคคอมพิวเตอร์</t>
  </si>
  <si>
    <t>4.2.1</t>
  </si>
  <si>
    <t>4.2.2</t>
  </si>
  <si>
    <t>2.1.2</t>
  </si>
  <si>
    <t>ประจำปีงบประมาณ 2563</t>
  </si>
  <si>
    <t>หลักสูตร บธ.บ.ระบบสารสนเทศทางคอมพิวเตอร์</t>
  </si>
  <si>
    <t>หลักสูตร บธ.บ.การจัดการโลจิสติกส์</t>
  </si>
  <si>
    <t>3.1.7</t>
  </si>
  <si>
    <t>ตารางที่ 3 รายงานต้นทุนกิจกรรม ประจำปีงบประมาณ พ.ศ. 2563 มหาวิทยาลัยเทคโนโลยีราชมงคลล้านนา เชียงราย</t>
  </si>
  <si>
    <t>ตารางที่ 4 รายงานต้นทุนผลผลิต ประจำปีงบประมาณ พ.ศ. 2563 มหาวิทยาลัยเทคโนโลยีราชมงคลล้านนา เชียงราย</t>
  </si>
  <si>
    <r>
      <t>ตารางที่ 5</t>
    </r>
    <r>
      <rPr>
        <b/>
        <sz val="16"/>
        <rFont val="TH SarabunPSK"/>
        <family val="2"/>
      </rPr>
      <t xml:space="preserve"> รายงานเปรียบเทียบรายได้แยกประเภทตามแหล่งของเงิน ประจำปีงบประมาณ พ.ศ.2563 และ พ.ศ.2562</t>
    </r>
  </si>
  <si>
    <t xml:space="preserve">       จากผลการดำเนินงานในปีงบประมาณ 2563 เมื่อเทียบกับปีงบประมาณ 2562 มหาวิทยาลัยได้รับรายได้จากรัฐบาลเพิ่มขึ้นร้อยละ 22.07  เป็นจำนวนเงิน 15,338,200.14 บาท  เนื่องจากรายได้จากงบกลาง รายได้งบลงทุน และรายได้งบอุดหนุนลดลง  รายได้จากการเงินช่วยเหลือและบริจาคเพิ่มขึ้นร้อยละ 1,909.70 เนื่องจากรายการบริจาคที่เป็นสินทรัพย์มีจำนวนเพิ่มขึ้น</t>
  </si>
  <si>
    <t xml:space="preserve">       รายได้อื่นเพิ่มขึ้นร้อยละ 3,313.40 เนื่องจากมหาวิทยาลัยมีรายได้จากการรับโอนระหว่างหน่วยงาน รายได้จากการขายสินค้าและบริการเพิ่มขึ้นร้อยละ 8.29 เนื่องจากมหาวิทยาลัยมีการให้บริการวิชาการแก่บุคคลภายนอก (รับงานนอก) เพิ่มมากขึ้น </t>
  </si>
  <si>
    <t xml:space="preserve">       รายได้ค่าธรรมเนียมการศึกษาลดดลงร้อยละ 5.08 เนื่องจากจำนวนนักศึกษาไม่เป็นไปตามแผนการรับนักศึกษา</t>
  </si>
  <si>
    <t xml:space="preserve">      รายได้ดอกเบี้ยลดลงร้อยละ 92.76 เนื่องจาก อัตราดอกเบี้ยลดลงและมีบัญชีที่ได้ปิดบัญชีไปแล้ว</t>
  </si>
  <si>
    <t>ปีงบประมาณ พ.ศ.2563</t>
  </si>
  <si>
    <r>
      <t>ตารางที่ 6</t>
    </r>
    <r>
      <rPr>
        <b/>
        <sz val="20"/>
        <rFont val="TH SarabunPSK"/>
        <family val="2"/>
      </rPr>
      <t xml:space="preserve"> รายงานเปรียบเทียบต้นทุนตามประเภทค่าใช้จ่าย ประจำปีงบประมาณ พ.ศ.2563 และ พ.ศ. 2562</t>
    </r>
  </si>
  <si>
    <t xml:space="preserve">     1. ค่าใช้จ่ายอื่นลดลงร้อยละ 3.16  เนื่องจากมหาวิทยาลัยมีค่าใช้จ่ายระหว่างกันที่เกิดจากการโอนเงินฝากคลังของมหาวิทยาลัยไปยังหน่วยเบิกจ่ายในสังกัดลดลง</t>
  </si>
  <si>
    <t xml:space="preserve">     2. ค่าใช้จ่ายในการฝึกอบรมลดลงร้อยละ 56.26 เนื่องจากมหาวิทยาลัยมีนโยบายสนับสนุนส่งเสริมให้บุคลากรมีโอกาสในการเพิ่มพูนความรู้ ประสบการณ์ทำงาน เพื่อพัฒนาตนเอง  พัฒนางาน และพัฒนามหาวิทยาลัย โดยใช้งบประมาณอย่างประหยัดและคุ้มค่า ซึ่งมหาวิทยาลัยจะมีจัดโครงการฝึกอบรมต่างๆให้แก่บุคลากร โดยใช้สถานที่และวิทยากรซึ่งเป็นบุคลากรของมหาวิทยาลัย </t>
  </si>
  <si>
    <t xml:space="preserve">        และมีการแพร่ระบาดของโรค Covic 19</t>
  </si>
  <si>
    <t xml:space="preserve">     3. ค่าใช้จ่ายในการเดินทางลดลงร้อยละ 49.39 เนื่องจากมหาวิทยาลัยใช้การจัดประชุมผ่านระบบ Vidio Conference กับหน่วยงานในสังกัด (พื้นที่) เพิ่มมากขึ้น แทนการเดินทางมาเข้าร่วมประชุมที่ส่วนกลาง</t>
  </si>
  <si>
    <t xml:space="preserve">     4. ค่าสาธารณูปโภคลดลงร้อยละ 5.18 เนื่องจากมหาวิทยาลัยมีมาตรการประหยัดพลังงาน ส่งเสริมกระตุ้นและสร้างจิตสำนึกอนุรักษ์พลังงาน เช่น กำหนดเวลาเปิดเครื่องปรับอากาศ เปิดไฟ ภายในสำนักงานและอาคารเรียน เป็นต้น และกำหนดมาตรการควบคุมภายใน การใช้โทรศัพท์ติดต่อกับภายนอก โดยให้ใช้เฉพาะติดต่อราชการเท่านั้น</t>
  </si>
  <si>
    <t xml:space="preserve">     5. ค่าเสื่อมราคาและตัดเพิ่มขึ้นร้อยละ  31.05  เนื่องจากมีรายการครุภัณฑ์ระหว่างปีเพิ่มขึ้น</t>
  </si>
  <si>
    <t>หลักสูตร บธ.บ.ระบบสารวนเทศทางคอมพิวเตอร์</t>
  </si>
  <si>
    <t>หลักสูตร ปวช. เตรียมวิศวกรรมศาสตร์ (กสศ.)</t>
  </si>
  <si>
    <t>ปีงบประมาณ 2563</t>
  </si>
  <si>
    <t>ตารางที่ 8 รายงานเปรียบเทียบต้นทุนผลผลิต ประจำปีงบประมาณ พ.ศ. 2563 และ 2562 (เชียงราย)</t>
  </si>
  <si>
    <t>ตารางที่ 7 รายงานเปรียบเทียบต้นทุนกิจกรรม ประจำปีงบประมาณ พ.ศ. 2563 และ 2562 (เชียงราย)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</si>
</sst>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0.000"/>
    <numFmt numFmtId="178" formatCode="_-* #,##0.0_-;\-* #,##0.0_-;_-* &quot;-&quot;??_-;_-@_-"/>
    <numFmt numFmtId="179" formatCode="_-* #,##0.000_-;\-* #,##0.000_-;_-* &quot;-&quot;??_-;_-@_-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"/>
    <numFmt numFmtId="185" formatCode="0.000%"/>
    <numFmt numFmtId="186" formatCode="0.0%"/>
    <numFmt numFmtId="187" formatCode="#,##0.00_ ;[Red]\-#,##0.00\ "/>
    <numFmt numFmtId="188" formatCode="&quot;฿&quot;#,##0.00"/>
    <numFmt numFmtId="189" formatCode="#,##0.00;[Black]\(#,##0.00\)"/>
    <numFmt numFmtId="190" formatCode="0.0"/>
    <numFmt numFmtId="191" formatCode="_-* #,##0.0000_-;\-* #,##0.0000_-;_-* &quot;-&quot;??_-;_-@_-"/>
    <numFmt numFmtId="192" formatCode="_-* #,##0.000_-;\-* #,##0.000_-;_-* &quot;-&quot;???_-;_-@_-"/>
  </numFmts>
  <fonts count="11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b/>
      <u val="single"/>
      <sz val="20"/>
      <name val="TH SarabunPSK"/>
      <family val="2"/>
    </font>
    <font>
      <b/>
      <sz val="20"/>
      <color indexed="8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40"/>
      <name val="TH SarabunPSK"/>
      <family val="2"/>
    </font>
    <font>
      <sz val="16"/>
      <color indexed="17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6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40"/>
      <color indexed="8"/>
      <name val="TH SarabunIT๙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sz val="16"/>
      <color rgb="FF00B050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u val="single"/>
      <sz val="20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22"/>
      <color theme="1"/>
      <name val="TH SarabunPSK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7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3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3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4" fillId="3" borderId="0" applyNumberFormat="0" applyBorder="0" applyAlignment="0" applyProtection="0"/>
    <xf numFmtId="0" fontId="4" fillId="38" borderId="1" applyNumberFormat="0" applyAlignment="0" applyProtection="0"/>
    <xf numFmtId="0" fontId="8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0" fontId="12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7" applyNumberFormat="0" applyFont="0" applyAlignment="0" applyProtection="0"/>
    <xf numFmtId="0" fontId="15" fillId="38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42" borderId="10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77" fillId="0" borderId="11" applyNumberFormat="0" applyFill="0" applyAlignment="0" applyProtection="0"/>
    <xf numFmtId="0" fontId="78" fillId="4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9" fillId="44" borderId="12" applyNumberFormat="0" applyAlignment="0" applyProtection="0"/>
    <xf numFmtId="0" fontId="15" fillId="38" borderId="8" applyNumberFormat="0" applyAlignment="0" applyProtection="0"/>
    <xf numFmtId="0" fontId="15" fillId="38" borderId="8" applyNumberFormat="0" applyAlignment="0" applyProtection="0"/>
    <xf numFmtId="0" fontId="15" fillId="38" borderId="8" applyNumberFormat="0" applyAlignment="0" applyProtection="0"/>
    <xf numFmtId="0" fontId="15" fillId="38" borderId="8" applyNumberFormat="0" applyAlignment="0" applyProtection="0"/>
    <xf numFmtId="0" fontId="80" fillId="44" borderId="13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4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85" fillId="46" borderId="13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86" fillId="4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87" fillId="0" borderId="14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73" fillId="4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3" fillId="5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73" fillId="5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73" fillId="5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7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0" fillId="54" borderId="15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88" fillId="0" borderId="16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89" fillId="0" borderId="17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90" fillId="0" borderId="18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22" fillId="0" borderId="0" xfId="297" applyFont="1" applyAlignment="1">
      <alignment horizontal="center"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9" xfId="298" applyFont="1" applyFill="1" applyBorder="1" applyAlignment="1">
      <alignment horizontal="left"/>
      <protection/>
    </xf>
    <xf numFmtId="0" fontId="94" fillId="0" borderId="19" xfId="298" applyFont="1" applyFill="1" applyBorder="1" applyAlignment="1">
      <alignment horizontal="left"/>
      <protection/>
    </xf>
    <xf numFmtId="0" fontId="93" fillId="0" borderId="20" xfId="0" applyFont="1" applyFill="1" applyBorder="1" applyAlignment="1">
      <alignment horizontal="center"/>
    </xf>
    <xf numFmtId="0" fontId="94" fillId="0" borderId="20" xfId="0" applyFont="1" applyFill="1" applyBorder="1" applyAlignment="1">
      <alignment horizontal="center"/>
    </xf>
    <xf numFmtId="0" fontId="23" fillId="0" borderId="19" xfId="298" applyFont="1" applyFill="1" applyBorder="1" applyAlignment="1">
      <alignment horizontal="left"/>
      <protection/>
    </xf>
    <xf numFmtId="0" fontId="93" fillId="0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26" fillId="0" borderId="0" xfId="283" applyFont="1" applyFill="1" applyBorder="1">
      <alignment/>
      <protection/>
    </xf>
    <xf numFmtId="0" fontId="26" fillId="0" borderId="0" xfId="283" applyFont="1" applyFill="1">
      <alignment/>
      <protection/>
    </xf>
    <xf numFmtId="0" fontId="27" fillId="0" borderId="0" xfId="283" applyFont="1" applyFill="1" applyBorder="1">
      <alignment/>
      <protection/>
    </xf>
    <xf numFmtId="0" fontId="22" fillId="0" borderId="0" xfId="283" applyFont="1" applyFill="1" applyBorder="1">
      <alignment/>
      <protection/>
    </xf>
    <xf numFmtId="0" fontId="96" fillId="0" borderId="0" xfId="283" applyFont="1" applyFill="1" applyBorder="1" applyAlignment="1">
      <alignment horizontal="center"/>
      <protection/>
    </xf>
    <xf numFmtId="0" fontId="96" fillId="0" borderId="0" xfId="283" applyFont="1" applyFill="1" applyBorder="1">
      <alignment/>
      <protection/>
    </xf>
    <xf numFmtId="171" fontId="96" fillId="0" borderId="0" xfId="159" applyFont="1" applyFill="1" applyBorder="1" applyAlignment="1">
      <alignment horizontal="right"/>
    </xf>
    <xf numFmtId="171" fontId="94" fillId="0" borderId="0" xfId="283" applyNumberFormat="1" applyFont="1" applyFill="1">
      <alignment/>
      <protection/>
    </xf>
    <xf numFmtId="4" fontId="96" fillId="0" borderId="0" xfId="283" applyNumberFormat="1" applyFont="1" applyFill="1" applyBorder="1">
      <alignment/>
      <protection/>
    </xf>
    <xf numFmtId="171" fontId="94" fillId="0" borderId="21" xfId="283" applyNumberFormat="1" applyFont="1" applyFill="1" applyBorder="1">
      <alignment/>
      <protection/>
    </xf>
    <xf numFmtId="171" fontId="97" fillId="0" borderId="0" xfId="159" applyFont="1" applyBorder="1" applyAlignment="1">
      <alignment horizontal="right"/>
    </xf>
    <xf numFmtId="171" fontId="94" fillId="0" borderId="22" xfId="283" applyNumberFormat="1" applyFont="1" applyFill="1" applyBorder="1">
      <alignment/>
      <protection/>
    </xf>
    <xf numFmtId="171" fontId="95" fillId="0" borderId="0" xfId="132" applyFont="1" applyAlignment="1">
      <alignment/>
    </xf>
    <xf numFmtId="0" fontId="95" fillId="55" borderId="0" xfId="0" applyFont="1" applyFill="1" applyAlignment="1">
      <alignment/>
    </xf>
    <xf numFmtId="0" fontId="95" fillId="0" borderId="0" xfId="0" applyFont="1" applyFill="1" applyAlignment="1">
      <alignment/>
    </xf>
    <xf numFmtId="0" fontId="93" fillId="56" borderId="23" xfId="297" applyFont="1" applyFill="1" applyBorder="1" applyAlignment="1">
      <alignment horizontal="center" shrinkToFit="1"/>
      <protection/>
    </xf>
    <xf numFmtId="0" fontId="93" fillId="56" borderId="23" xfId="297" applyFont="1" applyFill="1" applyBorder="1" applyAlignment="1">
      <alignment horizontal="center"/>
      <protection/>
    </xf>
    <xf numFmtId="171" fontId="95" fillId="0" borderId="0" xfId="0" applyNumberFormat="1" applyFont="1" applyAlignment="1">
      <alignment/>
    </xf>
    <xf numFmtId="171" fontId="94" fillId="0" borderId="0" xfId="132" applyFont="1" applyAlignment="1">
      <alignment horizontal="center"/>
    </xf>
    <xf numFmtId="171" fontId="94" fillId="55" borderId="24" xfId="201" applyFont="1" applyFill="1" applyBorder="1" applyAlignment="1">
      <alignment/>
    </xf>
    <xf numFmtId="171" fontId="95" fillId="0" borderId="0" xfId="132" applyFont="1" applyFill="1" applyAlignment="1">
      <alignment/>
    </xf>
    <xf numFmtId="171" fontId="94" fillId="55" borderId="25" xfId="201" applyFont="1" applyFill="1" applyBorder="1" applyAlignment="1">
      <alignment/>
    </xf>
    <xf numFmtId="171" fontId="95" fillId="0" borderId="0" xfId="0" applyNumberFormat="1" applyFont="1" applyFill="1" applyAlignment="1">
      <alignment/>
    </xf>
    <xf numFmtId="171" fontId="94" fillId="0" borderId="0" xfId="132" applyFont="1" applyFill="1" applyAlignment="1">
      <alignment vertical="center" wrapText="1"/>
    </xf>
    <xf numFmtId="177" fontId="95" fillId="0" borderId="0" xfId="0" applyNumberFormat="1" applyFont="1" applyFill="1" applyAlignment="1">
      <alignment/>
    </xf>
    <xf numFmtId="171" fontId="94" fillId="55" borderId="0" xfId="132" applyFont="1" applyFill="1" applyAlignment="1">
      <alignment/>
    </xf>
    <xf numFmtId="171" fontId="93" fillId="56" borderId="23" xfId="201" applyFont="1" applyFill="1" applyBorder="1" applyAlignment="1">
      <alignment/>
    </xf>
    <xf numFmtId="171" fontId="98" fillId="55" borderId="0" xfId="132" applyFont="1" applyFill="1" applyAlignment="1">
      <alignment/>
    </xf>
    <xf numFmtId="171" fontId="98" fillId="55" borderId="0" xfId="0" applyNumberFormat="1" applyFont="1" applyFill="1" applyAlignment="1">
      <alignment/>
    </xf>
    <xf numFmtId="0" fontId="93" fillId="55" borderId="0" xfId="0" applyFont="1" applyFill="1" applyAlignment="1">
      <alignment/>
    </xf>
    <xf numFmtId="171" fontId="94" fillId="55" borderId="0" xfId="0" applyNumberFormat="1" applyFont="1" applyFill="1" applyAlignment="1">
      <alignment/>
    </xf>
    <xf numFmtId="171" fontId="99" fillId="55" borderId="0" xfId="132" applyFont="1" applyFill="1" applyAlignment="1">
      <alignment/>
    </xf>
    <xf numFmtId="0" fontId="94" fillId="55" borderId="0" xfId="0" applyFont="1" applyFill="1" applyAlignment="1">
      <alignment/>
    </xf>
    <xf numFmtId="171" fontId="94" fillId="0" borderId="0" xfId="132" applyFont="1" applyAlignment="1">
      <alignment/>
    </xf>
    <xf numFmtId="171" fontId="94" fillId="55" borderId="26" xfId="132" applyFont="1" applyFill="1" applyBorder="1" applyAlignment="1">
      <alignment/>
    </xf>
    <xf numFmtId="171" fontId="93" fillId="55" borderId="21" xfId="0" applyNumberFormat="1" applyFont="1" applyFill="1" applyBorder="1" applyAlignment="1">
      <alignment/>
    </xf>
    <xf numFmtId="171" fontId="94" fillId="0" borderId="0" xfId="132" applyFont="1" applyFill="1" applyAlignment="1">
      <alignment/>
    </xf>
    <xf numFmtId="0" fontId="94" fillId="0" borderId="0" xfId="0" applyFont="1" applyFill="1" applyAlignment="1">
      <alignment/>
    </xf>
    <xf numFmtId="171" fontId="93" fillId="0" borderId="27" xfId="132" applyFont="1" applyFill="1" applyBorder="1" applyAlignment="1">
      <alignment horizontal="center" shrinkToFit="1"/>
    </xf>
    <xf numFmtId="171" fontId="93" fillId="0" borderId="27" xfId="298" applyNumberFormat="1" applyFont="1" applyFill="1" applyBorder="1" applyAlignment="1">
      <alignment horizontal="center" shrinkToFit="1"/>
      <protection/>
    </xf>
    <xf numFmtId="171" fontId="93" fillId="0" borderId="27" xfId="298" applyNumberFormat="1" applyFont="1" applyFill="1" applyBorder="1" applyAlignment="1">
      <alignment horizontal="right" shrinkToFit="1"/>
      <protection/>
    </xf>
    <xf numFmtId="171" fontId="93" fillId="0" borderId="23" xfId="210" applyFont="1" applyFill="1" applyBorder="1" applyAlignment="1">
      <alignment horizontal="center"/>
    </xf>
    <xf numFmtId="171" fontId="93" fillId="57" borderId="23" xfId="132" applyFont="1" applyFill="1" applyBorder="1" applyAlignment="1">
      <alignment horizontal="left"/>
    </xf>
    <xf numFmtId="171" fontId="93" fillId="57" borderId="23" xfId="210" applyFont="1" applyFill="1" applyBorder="1" applyAlignment="1">
      <alignment horizontal="center"/>
    </xf>
    <xf numFmtId="171" fontId="94" fillId="0" borderId="23" xfId="132" applyFont="1" applyFill="1" applyBorder="1" applyAlignment="1">
      <alignment horizontal="left"/>
    </xf>
    <xf numFmtId="171" fontId="94" fillId="0" borderId="23" xfId="132" applyNumberFormat="1" applyFont="1" applyFill="1" applyBorder="1" applyAlignment="1">
      <alignment/>
    </xf>
    <xf numFmtId="171" fontId="94" fillId="0" borderId="20" xfId="132" applyFont="1" applyFill="1" applyBorder="1" applyAlignment="1">
      <alignment horizontal="left"/>
    </xf>
    <xf numFmtId="171" fontId="94" fillId="0" borderId="23" xfId="210" applyFont="1" applyFill="1" applyBorder="1" applyAlignment="1">
      <alignment horizontal="center"/>
    </xf>
    <xf numFmtId="171" fontId="100" fillId="0" borderId="0" xfId="132" applyFont="1" applyFill="1" applyAlignment="1">
      <alignment/>
    </xf>
    <xf numFmtId="0" fontId="100" fillId="0" borderId="0" xfId="0" applyFont="1" applyFill="1" applyAlignment="1">
      <alignment/>
    </xf>
    <xf numFmtId="171" fontId="94" fillId="57" borderId="23" xfId="132" applyFont="1" applyFill="1" applyBorder="1" applyAlignment="1">
      <alignment horizontal="left"/>
    </xf>
    <xf numFmtId="171" fontId="94" fillId="0" borderId="23" xfId="132" applyFont="1" applyFill="1" applyBorder="1" applyAlignment="1">
      <alignment/>
    </xf>
    <xf numFmtId="171" fontId="101" fillId="0" borderId="0" xfId="132" applyFont="1" applyFill="1" applyAlignment="1">
      <alignment/>
    </xf>
    <xf numFmtId="0" fontId="101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93" fillId="0" borderId="0" xfId="298" applyFont="1" applyFill="1" applyBorder="1" applyAlignment="1">
      <alignment horizontal="center"/>
      <protection/>
    </xf>
    <xf numFmtId="171" fontId="102" fillId="0" borderId="0" xfId="132" applyFont="1" applyFill="1" applyBorder="1" applyAlignment="1">
      <alignment/>
    </xf>
    <xf numFmtId="171" fontId="93" fillId="0" borderId="0" xfId="132" applyFont="1" applyFill="1" applyBorder="1" applyAlignment="1">
      <alignment/>
    </xf>
    <xf numFmtId="171" fontId="103" fillId="0" borderId="0" xfId="132" applyFont="1" applyFill="1" applyBorder="1" applyAlignment="1">
      <alignment/>
    </xf>
    <xf numFmtId="171" fontId="94" fillId="0" borderId="0" xfId="0" applyNumberFormat="1" applyFont="1" applyFill="1" applyAlignment="1">
      <alignment/>
    </xf>
    <xf numFmtId="171" fontId="94" fillId="0" borderId="0" xfId="132" applyFont="1" applyFill="1" applyBorder="1" applyAlignment="1">
      <alignment/>
    </xf>
    <xf numFmtId="171" fontId="94" fillId="0" borderId="28" xfId="0" applyNumberFormat="1" applyFont="1" applyFill="1" applyBorder="1" applyAlignment="1">
      <alignment/>
    </xf>
    <xf numFmtId="171" fontId="26" fillId="0" borderId="0" xfId="201" applyFont="1" applyFill="1" applyBorder="1" applyAlignment="1">
      <alignment/>
    </xf>
    <xf numFmtId="0" fontId="93" fillId="0" borderId="0" xfId="0" applyFont="1" applyFill="1" applyAlignment="1">
      <alignment horizontal="center"/>
    </xf>
    <xf numFmtId="0" fontId="26" fillId="0" borderId="0" xfId="297" applyFont="1">
      <alignment/>
      <protection/>
    </xf>
    <xf numFmtId="0" fontId="22" fillId="0" borderId="0" xfId="297" applyFont="1">
      <alignment/>
      <protection/>
    </xf>
    <xf numFmtId="0" fontId="22" fillId="0" borderId="0" xfId="297" applyFont="1" applyAlignment="1">
      <alignment horizontal="right"/>
      <protection/>
    </xf>
    <xf numFmtId="171" fontId="26" fillId="0" borderId="0" xfId="132" applyFont="1" applyFill="1" applyAlignment="1">
      <alignment/>
    </xf>
    <xf numFmtId="171" fontId="26" fillId="0" borderId="0" xfId="283" applyNumberFormat="1" applyFont="1" applyFill="1">
      <alignment/>
      <protection/>
    </xf>
    <xf numFmtId="171" fontId="26" fillId="0" borderId="0" xfId="297" applyNumberFormat="1" applyFont="1" applyAlignment="1">
      <alignment/>
      <protection/>
    </xf>
    <xf numFmtId="171" fontId="26" fillId="0" borderId="0" xfId="132" applyFont="1" applyAlignment="1" quotePrefix="1">
      <alignment horizontal="right"/>
    </xf>
    <xf numFmtId="171" fontId="94" fillId="0" borderId="26" xfId="132" applyFont="1" applyBorder="1" applyAlignment="1">
      <alignment/>
    </xf>
    <xf numFmtId="171" fontId="93" fillId="0" borderId="21" xfId="132" applyFont="1" applyBorder="1" applyAlignment="1">
      <alignment/>
    </xf>
    <xf numFmtId="171" fontId="93" fillId="0" borderId="29" xfId="132" applyFont="1" applyBorder="1" applyAlignment="1">
      <alignment/>
    </xf>
    <xf numFmtId="171" fontId="22" fillId="0" borderId="21" xfId="201" applyFont="1" applyBorder="1" applyAlignment="1">
      <alignment/>
    </xf>
    <xf numFmtId="171" fontId="22" fillId="0" borderId="21" xfId="297" applyNumberFormat="1" applyFont="1" applyBorder="1" applyAlignment="1">
      <alignment/>
      <protection/>
    </xf>
    <xf numFmtId="0" fontId="30" fillId="0" borderId="0" xfId="297" applyFont="1" applyAlignment="1">
      <alignment horizontal="left"/>
      <protection/>
    </xf>
    <xf numFmtId="0" fontId="31" fillId="0" borderId="0" xfId="0" applyFont="1" applyAlignment="1">
      <alignment/>
    </xf>
    <xf numFmtId="171" fontId="26" fillId="0" borderId="0" xfId="201" applyFont="1" applyAlignment="1">
      <alignment/>
    </xf>
    <xf numFmtId="10" fontId="26" fillId="0" borderId="0" xfId="297" applyNumberFormat="1" applyFont="1">
      <alignment/>
      <protection/>
    </xf>
    <xf numFmtId="171" fontId="26" fillId="0" borderId="0" xfId="201" applyFont="1" applyAlignment="1">
      <alignment/>
    </xf>
    <xf numFmtId="10" fontId="26" fillId="0" borderId="0" xfId="201" applyNumberFormat="1" applyFont="1" applyAlignment="1">
      <alignment/>
    </xf>
    <xf numFmtId="0" fontId="22" fillId="0" borderId="0" xfId="297" applyFont="1" applyAlignment="1">
      <alignment horizontal="left"/>
      <protection/>
    </xf>
    <xf numFmtId="0" fontId="94" fillId="0" borderId="0" xfId="0" applyFont="1" applyAlignment="1">
      <alignment/>
    </xf>
    <xf numFmtId="171" fontId="94" fillId="0" borderId="0" xfId="0" applyNumberFormat="1" applyFont="1" applyAlignment="1">
      <alignment/>
    </xf>
    <xf numFmtId="171" fontId="96" fillId="0" borderId="0" xfId="297" applyNumberFormat="1" applyFont="1">
      <alignment/>
      <protection/>
    </xf>
    <xf numFmtId="171" fontId="26" fillId="0" borderId="0" xfId="297" applyNumberFormat="1" applyFont="1">
      <alignment/>
      <protection/>
    </xf>
    <xf numFmtId="0" fontId="22" fillId="0" borderId="21" xfId="297" applyFont="1" applyBorder="1">
      <alignment/>
      <protection/>
    </xf>
    <xf numFmtId="9" fontId="26" fillId="0" borderId="0" xfId="154" applyFont="1" applyAlignment="1">
      <alignment/>
    </xf>
    <xf numFmtId="0" fontId="26" fillId="0" borderId="0" xfId="304" applyFont="1" applyAlignment="1">
      <alignment/>
      <protection/>
    </xf>
    <xf numFmtId="0" fontId="26" fillId="0" borderId="0" xfId="304" applyFont="1">
      <alignment/>
      <protection/>
    </xf>
    <xf numFmtId="171" fontId="26" fillId="0" borderId="0" xfId="304" applyNumberFormat="1" applyFont="1">
      <alignment/>
      <protection/>
    </xf>
    <xf numFmtId="0" fontId="26" fillId="0" borderId="0" xfId="0" applyFont="1" applyAlignment="1">
      <alignment/>
    </xf>
    <xf numFmtId="0" fontId="26" fillId="0" borderId="0" xfId="297" applyFont="1" applyFill="1">
      <alignment/>
      <protection/>
    </xf>
    <xf numFmtId="171" fontId="26" fillId="0" borderId="0" xfId="304" applyNumberFormat="1" applyFont="1" applyFill="1" applyAlignment="1">
      <alignment/>
      <protection/>
    </xf>
    <xf numFmtId="0" fontId="26" fillId="0" borderId="0" xfId="304" applyFont="1" applyFill="1" applyAlignment="1">
      <alignment/>
      <protection/>
    </xf>
    <xf numFmtId="171" fontId="26" fillId="0" borderId="0" xfId="201" applyFont="1" applyFill="1" applyAlignment="1">
      <alignment/>
    </xf>
    <xf numFmtId="0" fontId="26" fillId="0" borderId="0" xfId="304" applyFont="1" applyFill="1">
      <alignment/>
      <protection/>
    </xf>
    <xf numFmtId="171" fontId="26" fillId="0" borderId="0" xfId="304" applyNumberFormat="1" applyFont="1" applyFill="1">
      <alignment/>
      <protection/>
    </xf>
    <xf numFmtId="0" fontId="26" fillId="0" borderId="0" xfId="298" applyFont="1">
      <alignment/>
      <protection/>
    </xf>
    <xf numFmtId="0" fontId="30" fillId="0" borderId="0" xfId="298" applyFont="1" applyAlignment="1">
      <alignment horizontal="left"/>
      <protection/>
    </xf>
    <xf numFmtId="4" fontId="30" fillId="0" borderId="0" xfId="298" applyNumberFormat="1" applyFont="1" applyAlignment="1">
      <alignment horizontal="left"/>
      <protection/>
    </xf>
    <xf numFmtId="0" fontId="22" fillId="0" borderId="0" xfId="298" applyFont="1" applyAlignment="1">
      <alignment horizontal="center"/>
      <protection/>
    </xf>
    <xf numFmtId="0" fontId="22" fillId="58" borderId="27" xfId="298" applyFont="1" applyFill="1" applyBorder="1" applyAlignment="1">
      <alignment horizontal="center" vertical="center"/>
      <protection/>
    </xf>
    <xf numFmtId="0" fontId="22" fillId="58" borderId="27" xfId="298" applyFont="1" applyFill="1" applyBorder="1" applyAlignment="1">
      <alignment horizontal="center"/>
      <protection/>
    </xf>
    <xf numFmtId="0" fontId="22" fillId="58" borderId="30" xfId="298" applyFont="1" applyFill="1" applyBorder="1" applyAlignment="1">
      <alignment horizontal="center" vertical="center"/>
      <protection/>
    </xf>
    <xf numFmtId="0" fontId="22" fillId="58" borderId="31" xfId="298" applyFont="1" applyFill="1" applyBorder="1" applyAlignment="1">
      <alignment horizontal="center"/>
      <protection/>
    </xf>
    <xf numFmtId="0" fontId="26" fillId="58" borderId="31" xfId="298" applyFont="1" applyFill="1" applyBorder="1" applyAlignment="1">
      <alignment horizontal="center" vertical="center"/>
      <protection/>
    </xf>
    <xf numFmtId="171" fontId="26" fillId="0" borderId="24" xfId="201" applyFont="1" applyFill="1" applyBorder="1" applyAlignment="1">
      <alignment/>
    </xf>
    <xf numFmtId="171" fontId="26" fillId="0" borderId="25" xfId="201" applyFont="1" applyFill="1" applyBorder="1" applyAlignment="1">
      <alignment/>
    </xf>
    <xf numFmtId="171" fontId="26" fillId="0" borderId="32" xfId="201" applyFont="1" applyFill="1" applyBorder="1" applyAlignment="1">
      <alignment/>
    </xf>
    <xf numFmtId="171" fontId="22" fillId="18" borderId="23" xfId="201" applyFont="1" applyFill="1" applyBorder="1" applyAlignment="1">
      <alignment/>
    </xf>
    <xf numFmtId="4" fontId="22" fillId="18" borderId="23" xfId="298" applyNumberFormat="1" applyFont="1" applyFill="1" applyBorder="1">
      <alignment/>
      <protection/>
    </xf>
    <xf numFmtId="0" fontId="31" fillId="0" borderId="0" xfId="0" applyFont="1" applyFill="1" applyAlignment="1">
      <alignment/>
    </xf>
    <xf numFmtId="0" fontId="104" fillId="0" borderId="0" xfId="298" applyFont="1" applyFill="1" applyAlignment="1">
      <alignment horizontal="left"/>
      <protection/>
    </xf>
    <xf numFmtId="0" fontId="99" fillId="0" borderId="0" xfId="298" applyFont="1" applyFill="1">
      <alignment/>
      <protection/>
    </xf>
    <xf numFmtId="0" fontId="26" fillId="0" borderId="0" xfId="298" applyFont="1" applyAlignment="1">
      <alignment horizontal="left"/>
      <protection/>
    </xf>
    <xf numFmtId="0" fontId="26" fillId="0" borderId="0" xfId="298" applyFont="1" applyAlignment="1">
      <alignment/>
      <protection/>
    </xf>
    <xf numFmtId="0" fontId="26" fillId="0" borderId="0" xfId="298" applyFont="1" applyFill="1" applyAlignment="1">
      <alignment horizontal="left"/>
      <protection/>
    </xf>
    <xf numFmtId="0" fontId="26" fillId="0" borderId="0" xfId="298" applyFont="1" applyFill="1" applyAlignment="1">
      <alignment/>
      <protection/>
    </xf>
    <xf numFmtId="0" fontId="26" fillId="0" borderId="0" xfId="298" applyFont="1" applyFill="1">
      <alignment/>
      <protection/>
    </xf>
    <xf numFmtId="0" fontId="105" fillId="0" borderId="26" xfId="298" applyFont="1" applyFill="1" applyBorder="1" applyAlignment="1">
      <alignment horizontal="center"/>
      <protection/>
    </xf>
    <xf numFmtId="0" fontId="106" fillId="0" borderId="0" xfId="298" applyFont="1" applyFill="1" applyBorder="1" applyAlignment="1">
      <alignment horizontal="center"/>
      <protection/>
    </xf>
    <xf numFmtId="171" fontId="103" fillId="0" borderId="23" xfId="210" applyFont="1" applyFill="1" applyBorder="1" applyAlignment="1">
      <alignment horizontal="center" vertical="center" wrapText="1"/>
    </xf>
    <xf numFmtId="171" fontId="103" fillId="13" borderId="27" xfId="132" applyFont="1" applyFill="1" applyBorder="1" applyAlignment="1">
      <alignment horizontal="left"/>
    </xf>
    <xf numFmtId="171" fontId="103" fillId="13" borderId="23" xfId="298" applyNumberFormat="1" applyFont="1" applyFill="1" applyBorder="1" applyAlignment="1">
      <alignment horizontal="center"/>
      <protection/>
    </xf>
    <xf numFmtId="171" fontId="103" fillId="0" borderId="27" xfId="132" applyFont="1" applyFill="1" applyBorder="1" applyAlignment="1">
      <alignment horizontal="left"/>
    </xf>
    <xf numFmtId="171" fontId="103" fillId="56" borderId="23" xfId="132" applyFont="1" applyFill="1" applyBorder="1" applyAlignment="1">
      <alignment horizontal="left"/>
    </xf>
    <xf numFmtId="171" fontId="103" fillId="56" borderId="23" xfId="132" applyFont="1" applyFill="1" applyBorder="1" applyAlignment="1">
      <alignment horizontal="center"/>
    </xf>
    <xf numFmtId="171" fontId="103" fillId="0" borderId="23" xfId="132" applyFont="1" applyFill="1" applyBorder="1" applyAlignment="1">
      <alignment horizontal="left"/>
    </xf>
    <xf numFmtId="171" fontId="103" fillId="56" borderId="27" xfId="132" applyNumberFormat="1" applyFont="1" applyFill="1" applyBorder="1" applyAlignment="1">
      <alignment horizontal="right"/>
    </xf>
    <xf numFmtId="171" fontId="103" fillId="56" borderId="27" xfId="132" applyFont="1" applyFill="1" applyBorder="1" applyAlignment="1">
      <alignment horizontal="right"/>
    </xf>
    <xf numFmtId="171" fontId="103" fillId="56" borderId="23" xfId="132" applyFont="1" applyFill="1" applyBorder="1" applyAlignment="1">
      <alignment/>
    </xf>
    <xf numFmtId="171" fontId="107" fillId="13" borderId="23" xfId="298" applyNumberFormat="1" applyFont="1" applyFill="1" applyBorder="1" applyAlignment="1">
      <alignment horizontal="left"/>
      <protection/>
    </xf>
    <xf numFmtId="171" fontId="103" fillId="0" borderId="23" xfId="298" applyNumberFormat="1" applyFont="1" applyFill="1" applyBorder="1" applyAlignment="1">
      <alignment horizontal="left"/>
      <protection/>
    </xf>
    <xf numFmtId="171" fontId="107" fillId="0" borderId="23" xfId="298" applyNumberFormat="1" applyFont="1" applyFill="1" applyBorder="1" applyAlignment="1">
      <alignment horizontal="left"/>
      <protection/>
    </xf>
    <xf numFmtId="171" fontId="107" fillId="0" borderId="23" xfId="132" applyFont="1" applyFill="1" applyBorder="1" applyAlignment="1">
      <alignment horizontal="left"/>
    </xf>
    <xf numFmtId="0" fontId="93" fillId="55" borderId="0" xfId="0" applyFont="1" applyFill="1" applyAlignment="1">
      <alignment horizontal="center"/>
    </xf>
    <xf numFmtId="171" fontId="93" fillId="55" borderId="0" xfId="132" applyFont="1" applyFill="1" applyAlignment="1">
      <alignment horizontal="center"/>
    </xf>
    <xf numFmtId="0" fontId="95" fillId="0" borderId="0" xfId="0" applyFont="1" applyFill="1" applyAlignment="1">
      <alignment wrapText="1"/>
    </xf>
    <xf numFmtId="171" fontId="103" fillId="59" borderId="27" xfId="132" applyFont="1" applyFill="1" applyBorder="1" applyAlignment="1">
      <alignment horizontal="left"/>
    </xf>
    <xf numFmtId="171" fontId="103" fillId="59" borderId="23" xfId="298" applyNumberFormat="1" applyFont="1" applyFill="1" applyBorder="1" applyAlignment="1">
      <alignment horizontal="center"/>
      <protection/>
    </xf>
    <xf numFmtId="171" fontId="103" fillId="13" borderId="27" xfId="132" applyNumberFormat="1" applyFont="1" applyFill="1" applyBorder="1" applyAlignment="1">
      <alignment horizontal="right"/>
    </xf>
    <xf numFmtId="171" fontId="103" fillId="13" borderId="27" xfId="132" applyFont="1" applyFill="1" applyBorder="1" applyAlignment="1">
      <alignment horizontal="right"/>
    </xf>
    <xf numFmtId="171" fontId="103" fillId="13" borderId="23" xfId="132" applyFont="1" applyFill="1" applyBorder="1" applyAlignment="1">
      <alignment/>
    </xf>
    <xf numFmtId="171" fontId="103" fillId="59" borderId="23" xfId="298" applyNumberFormat="1" applyFont="1" applyFill="1" applyBorder="1" applyAlignment="1">
      <alignment horizontal="left"/>
      <protection/>
    </xf>
    <xf numFmtId="171" fontId="107" fillId="59" borderId="23" xfId="298" applyNumberFormat="1" applyFont="1" applyFill="1" applyBorder="1" applyAlignment="1">
      <alignment horizontal="left"/>
      <protection/>
    </xf>
    <xf numFmtId="171" fontId="107" fillId="59" borderId="23" xfId="298" applyNumberFormat="1" applyFont="1" applyFill="1" applyBorder="1" applyAlignment="1">
      <alignment horizontal="center"/>
      <protection/>
    </xf>
    <xf numFmtId="171" fontId="107" fillId="13" borderId="27" xfId="132" applyNumberFormat="1" applyFont="1" applyFill="1" applyBorder="1" applyAlignment="1">
      <alignment horizontal="right"/>
    </xf>
    <xf numFmtId="171" fontId="107" fillId="13" borderId="27" xfId="132" applyFont="1" applyFill="1" applyBorder="1" applyAlignment="1">
      <alignment horizontal="right"/>
    </xf>
    <xf numFmtId="171" fontId="107" fillId="13" borderId="23" xfId="132" applyNumberFormat="1" applyFont="1" applyFill="1" applyBorder="1" applyAlignment="1">
      <alignment horizontal="right"/>
    </xf>
    <xf numFmtId="0" fontId="94" fillId="0" borderId="0" xfId="0" applyFont="1" applyFill="1" applyAlignment="1">
      <alignment horizontal="center"/>
    </xf>
    <xf numFmtId="171" fontId="93" fillId="0" borderId="0" xfId="132" applyFont="1" applyFill="1" applyAlignment="1">
      <alignment horizontal="center"/>
    </xf>
    <xf numFmtId="171" fontId="94" fillId="0" borderId="0" xfId="132" applyFont="1" applyFill="1" applyAlignment="1">
      <alignment horizontal="center"/>
    </xf>
    <xf numFmtId="171" fontId="26" fillId="0" borderId="23" xfId="132" applyFont="1" applyBorder="1" applyAlignment="1">
      <alignment/>
    </xf>
    <xf numFmtId="171" fontId="99" fillId="23" borderId="0" xfId="132" applyFont="1" applyFill="1" applyAlignment="1">
      <alignment/>
    </xf>
    <xf numFmtId="0" fontId="108" fillId="0" borderId="0" xfId="0" applyFont="1" applyFill="1" applyAlignment="1">
      <alignment/>
    </xf>
    <xf numFmtId="171" fontId="99" fillId="0" borderId="0" xfId="132" applyFont="1" applyFill="1" applyAlignment="1">
      <alignment/>
    </xf>
    <xf numFmtId="171" fontId="109" fillId="0" borderId="0" xfId="0" applyNumberFormat="1" applyFont="1" applyAlignment="1">
      <alignment/>
    </xf>
    <xf numFmtId="171" fontId="103" fillId="12" borderId="27" xfId="132" applyNumberFormat="1" applyFont="1" applyFill="1" applyBorder="1" applyAlignment="1">
      <alignment horizontal="right"/>
    </xf>
    <xf numFmtId="171" fontId="103" fillId="12" borderId="27" xfId="132" applyFont="1" applyFill="1" applyBorder="1" applyAlignment="1">
      <alignment horizontal="right"/>
    </xf>
    <xf numFmtId="171" fontId="103" fillId="12" borderId="23" xfId="132" applyFont="1" applyFill="1" applyBorder="1" applyAlignment="1">
      <alignment/>
    </xf>
    <xf numFmtId="171" fontId="103" fillId="12" borderId="23" xfId="132" applyNumberFormat="1" applyFont="1" applyFill="1" applyBorder="1" applyAlignment="1">
      <alignment horizontal="right"/>
    </xf>
    <xf numFmtId="171" fontId="103" fillId="12" borderId="23" xfId="132" applyFont="1" applyFill="1" applyBorder="1" applyAlignment="1">
      <alignment horizontal="right"/>
    </xf>
    <xf numFmtId="171" fontId="107" fillId="12" borderId="23" xfId="132" applyFont="1" applyFill="1" applyBorder="1" applyAlignment="1">
      <alignment/>
    </xf>
    <xf numFmtId="171" fontId="107" fillId="12" borderId="23" xfId="0" applyNumberFormat="1" applyFont="1" applyFill="1" applyBorder="1" applyAlignment="1">
      <alignment/>
    </xf>
    <xf numFmtId="9" fontId="95" fillId="0" borderId="0" xfId="0" applyNumberFormat="1" applyFont="1" applyFill="1" applyAlignment="1">
      <alignment/>
    </xf>
    <xf numFmtId="9" fontId="95" fillId="0" borderId="0" xfId="132" applyNumberFormat="1" applyFont="1" applyFill="1" applyAlignment="1">
      <alignment/>
    </xf>
    <xf numFmtId="9" fontId="95" fillId="55" borderId="0" xfId="0" applyNumberFormat="1" applyFont="1" applyFill="1" applyAlignment="1">
      <alignment/>
    </xf>
    <xf numFmtId="9" fontId="95" fillId="55" borderId="0" xfId="132" applyNumberFormat="1" applyFont="1" applyFill="1" applyAlignment="1">
      <alignment/>
    </xf>
    <xf numFmtId="0" fontId="93" fillId="57" borderId="23" xfId="298" applyFont="1" applyFill="1" applyBorder="1" applyAlignment="1">
      <alignment horizontal="left"/>
      <protection/>
    </xf>
    <xf numFmtId="0" fontId="93" fillId="0" borderId="19" xfId="298" applyFont="1" applyFill="1" applyBorder="1" applyAlignment="1">
      <alignment horizontal="center"/>
      <protection/>
    </xf>
    <xf numFmtId="0" fontId="93" fillId="0" borderId="33" xfId="298" applyFont="1" applyFill="1" applyBorder="1" applyAlignment="1">
      <alignment horizontal="left"/>
      <protection/>
    </xf>
    <xf numFmtId="0" fontId="93" fillId="57" borderId="19" xfId="298" applyFont="1" applyFill="1" applyBorder="1" applyAlignment="1">
      <alignment horizontal="left"/>
      <protection/>
    </xf>
    <xf numFmtId="0" fontId="105" fillId="0" borderId="0" xfId="298" applyFont="1" applyFill="1" applyBorder="1" applyAlignment="1">
      <alignment horizontal="center"/>
      <protection/>
    </xf>
    <xf numFmtId="0" fontId="94" fillId="60" borderId="20" xfId="0" applyFont="1" applyFill="1" applyBorder="1" applyAlignment="1">
      <alignment horizontal="center"/>
    </xf>
    <xf numFmtId="0" fontId="93" fillId="60" borderId="19" xfId="298" applyFont="1" applyFill="1" applyBorder="1" applyAlignment="1">
      <alignment horizontal="left"/>
      <protection/>
    </xf>
    <xf numFmtId="0" fontId="94" fillId="60" borderId="19" xfId="298" applyFont="1" applyFill="1" applyBorder="1" applyAlignment="1">
      <alignment horizontal="left"/>
      <protection/>
    </xf>
    <xf numFmtId="171" fontId="94" fillId="60" borderId="23" xfId="132" applyFont="1" applyFill="1" applyBorder="1" applyAlignment="1">
      <alignment/>
    </xf>
    <xf numFmtId="171" fontId="94" fillId="60" borderId="23" xfId="132" applyNumberFormat="1" applyFont="1" applyFill="1" applyBorder="1" applyAlignment="1">
      <alignment/>
    </xf>
    <xf numFmtId="171" fontId="94" fillId="60" borderId="23" xfId="132" applyFont="1" applyFill="1" applyBorder="1" applyAlignment="1">
      <alignment horizontal="left"/>
    </xf>
    <xf numFmtId="171" fontId="94" fillId="60" borderId="20" xfId="132" applyFont="1" applyFill="1" applyBorder="1" applyAlignment="1">
      <alignment horizontal="left"/>
    </xf>
    <xf numFmtId="171" fontId="93" fillId="60" borderId="23" xfId="210" applyFont="1" applyFill="1" applyBorder="1" applyAlignment="1">
      <alignment horizontal="center"/>
    </xf>
    <xf numFmtId="171" fontId="94" fillId="60" borderId="23" xfId="210" applyFont="1" applyFill="1" applyBorder="1" applyAlignment="1">
      <alignment horizontal="center"/>
    </xf>
    <xf numFmtId="171" fontId="26" fillId="60" borderId="23" xfId="132" applyFont="1" applyFill="1" applyBorder="1" applyAlignment="1">
      <alignment/>
    </xf>
    <xf numFmtId="0" fontId="93" fillId="60" borderId="20" xfId="0" applyFont="1" applyFill="1" applyBorder="1" applyAlignment="1">
      <alignment horizontal="center"/>
    </xf>
    <xf numFmtId="171" fontId="99" fillId="60" borderId="23" xfId="132" applyFont="1" applyFill="1" applyBorder="1" applyAlignment="1">
      <alignment horizontal="left"/>
    </xf>
    <xf numFmtId="171" fontId="110" fillId="60" borderId="23" xfId="210" applyFont="1" applyFill="1" applyBorder="1" applyAlignment="1">
      <alignment horizontal="center"/>
    </xf>
    <xf numFmtId="171" fontId="26" fillId="0" borderId="24" xfId="303" applyNumberFormat="1" applyFont="1" applyFill="1" applyBorder="1" applyAlignment="1">
      <alignment horizontal="left" vertical="center" wrapText="1"/>
      <protection/>
    </xf>
    <xf numFmtId="171" fontId="26" fillId="0" borderId="25" xfId="303" applyNumberFormat="1" applyFont="1" applyFill="1" applyBorder="1" applyAlignment="1">
      <alignment horizontal="left" vertical="center" wrapText="1"/>
      <protection/>
    </xf>
    <xf numFmtId="171" fontId="26" fillId="0" borderId="34" xfId="303" applyNumberFormat="1" applyFont="1" applyFill="1" applyBorder="1" applyAlignment="1">
      <alignment horizontal="justify" vertical="justify" wrapText="1"/>
      <protection/>
    </xf>
    <xf numFmtId="171" fontId="22" fillId="18" borderId="19" xfId="298" applyNumberFormat="1" applyFont="1" applyFill="1" applyBorder="1" applyAlignment="1">
      <alignment horizontal="center"/>
      <protection/>
    </xf>
    <xf numFmtId="171" fontId="107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0" fontId="26" fillId="61" borderId="0" xfId="297" applyFont="1" applyFill="1">
      <alignment/>
      <protection/>
    </xf>
    <xf numFmtId="171" fontId="93" fillId="61" borderId="29" xfId="132" applyFont="1" applyFill="1" applyBorder="1" applyAlignment="1">
      <alignment/>
    </xf>
    <xf numFmtId="0" fontId="26" fillId="61" borderId="29" xfId="297" applyFont="1" applyFill="1" applyBorder="1">
      <alignment/>
      <protection/>
    </xf>
    <xf numFmtId="171" fontId="22" fillId="61" borderId="29" xfId="283" applyNumberFormat="1" applyFont="1" applyFill="1" applyBorder="1">
      <alignment/>
      <protection/>
    </xf>
    <xf numFmtId="171" fontId="22" fillId="61" borderId="29" xfId="297" applyNumberFormat="1" applyFont="1" applyFill="1" applyBorder="1" applyAlignment="1">
      <alignment/>
      <protection/>
    </xf>
    <xf numFmtId="0" fontId="105" fillId="0" borderId="35" xfId="298" applyFont="1" applyFill="1" applyBorder="1" applyAlignment="1">
      <alignment horizontal="center" vertical="center"/>
      <protection/>
    </xf>
    <xf numFmtId="0" fontId="93" fillId="0" borderId="23" xfId="298" applyFont="1" applyFill="1" applyBorder="1" applyAlignment="1">
      <alignment horizontal="left"/>
      <protection/>
    </xf>
    <xf numFmtId="0" fontId="105" fillId="0" borderId="23" xfId="298" applyFont="1" applyFill="1" applyBorder="1" applyAlignment="1">
      <alignment horizontal="center" vertical="center"/>
      <protection/>
    </xf>
    <xf numFmtId="0" fontId="94" fillId="29" borderId="20" xfId="0" applyFont="1" applyFill="1" applyBorder="1" applyAlignment="1">
      <alignment horizontal="center"/>
    </xf>
    <xf numFmtId="0" fontId="93" fillId="29" borderId="19" xfId="298" applyFont="1" applyFill="1" applyBorder="1" applyAlignment="1">
      <alignment horizontal="left"/>
      <protection/>
    </xf>
    <xf numFmtId="0" fontId="94" fillId="29" borderId="19" xfId="298" applyFont="1" applyFill="1" applyBorder="1" applyAlignment="1">
      <alignment horizontal="left"/>
      <protection/>
    </xf>
    <xf numFmtId="171" fontId="107" fillId="29" borderId="23" xfId="298" applyNumberFormat="1" applyFont="1" applyFill="1" applyBorder="1" applyAlignment="1">
      <alignment horizontal="left"/>
      <protection/>
    </xf>
    <xf numFmtId="171" fontId="107" fillId="29" borderId="23" xfId="132" applyFont="1" applyFill="1" applyBorder="1" applyAlignment="1">
      <alignment/>
    </xf>
    <xf numFmtId="171" fontId="107" fillId="29" borderId="23" xfId="0" applyNumberFormat="1" applyFont="1" applyFill="1" applyBorder="1" applyAlignment="1">
      <alignment/>
    </xf>
    <xf numFmtId="171" fontId="107" fillId="29" borderId="23" xfId="132" applyFont="1" applyFill="1" applyBorder="1" applyAlignment="1">
      <alignment horizontal="left"/>
    </xf>
    <xf numFmtId="171" fontId="107" fillId="29" borderId="0" xfId="298" applyNumberFormat="1" applyFont="1" applyFill="1" applyBorder="1" applyAlignment="1">
      <alignment horizontal="left"/>
      <protection/>
    </xf>
    <xf numFmtId="0" fontId="93" fillId="29" borderId="20" xfId="0" applyFont="1" applyFill="1" applyBorder="1" applyAlignment="1">
      <alignment horizontal="center"/>
    </xf>
    <xf numFmtId="171" fontId="94" fillId="29" borderId="19" xfId="298" applyNumberFormat="1" applyFont="1" applyFill="1" applyBorder="1" applyAlignment="1">
      <alignment horizontal="left"/>
      <protection/>
    </xf>
    <xf numFmtId="0" fontId="94" fillId="29" borderId="19" xfId="298" applyFont="1" applyFill="1" applyBorder="1" applyAlignment="1">
      <alignment horizontal="center"/>
      <protection/>
    </xf>
    <xf numFmtId="0" fontId="93" fillId="57" borderId="23" xfId="298" applyFont="1" applyFill="1" applyBorder="1" applyAlignment="1">
      <alignment horizontal="center"/>
      <protection/>
    </xf>
    <xf numFmtId="171" fontId="93" fillId="29" borderId="23" xfId="210" applyFont="1" applyFill="1" applyBorder="1" applyAlignment="1">
      <alignment horizontal="center"/>
    </xf>
    <xf numFmtId="171" fontId="94" fillId="29" borderId="19" xfId="132" applyFont="1" applyFill="1" applyBorder="1" applyAlignment="1">
      <alignment horizontal="left"/>
    </xf>
    <xf numFmtId="171" fontId="93" fillId="0" borderId="19" xfId="132" applyFont="1" applyFill="1" applyBorder="1" applyAlignment="1">
      <alignment horizontal="left"/>
    </xf>
    <xf numFmtId="171" fontId="94" fillId="0" borderId="19" xfId="132" applyFont="1" applyFill="1" applyBorder="1" applyAlignment="1">
      <alignment horizontal="left"/>
    </xf>
    <xf numFmtId="171" fontId="94" fillId="0" borderId="19" xfId="298" applyNumberFormat="1" applyFont="1" applyFill="1" applyBorder="1" applyAlignment="1">
      <alignment horizontal="left"/>
      <protection/>
    </xf>
    <xf numFmtId="171" fontId="94" fillId="0" borderId="19" xfId="132" applyNumberFormat="1" applyFont="1" applyFill="1" applyBorder="1" applyAlignment="1">
      <alignment horizontal="left"/>
    </xf>
    <xf numFmtId="171" fontId="93" fillId="0" borderId="19" xfId="298" applyNumberFormat="1" applyFont="1" applyFill="1" applyBorder="1" applyAlignment="1">
      <alignment horizontal="left"/>
      <protection/>
    </xf>
    <xf numFmtId="171" fontId="93" fillId="57" borderId="23" xfId="298" applyNumberFormat="1" applyFont="1" applyFill="1" applyBorder="1" applyAlignment="1">
      <alignment horizontal="left"/>
      <protection/>
    </xf>
    <xf numFmtId="171" fontId="93" fillId="57" borderId="19" xfId="298" applyNumberFormat="1" applyFont="1" applyFill="1" applyBorder="1" applyAlignment="1">
      <alignment horizontal="left"/>
      <protection/>
    </xf>
    <xf numFmtId="171" fontId="23" fillId="0" borderId="19" xfId="298" applyNumberFormat="1" applyFont="1" applyFill="1" applyBorder="1" applyAlignment="1">
      <alignment horizontal="left"/>
      <protection/>
    </xf>
    <xf numFmtId="171" fontId="107" fillId="8" borderId="23" xfId="298" applyNumberFormat="1" applyFont="1" applyFill="1" applyBorder="1" applyAlignment="1">
      <alignment horizontal="left"/>
      <protection/>
    </xf>
    <xf numFmtId="171" fontId="107" fillId="62" borderId="23" xfId="298" applyNumberFormat="1" applyFont="1" applyFill="1" applyBorder="1" applyAlignment="1">
      <alignment horizontal="left"/>
      <protection/>
    </xf>
    <xf numFmtId="171" fontId="107" fillId="56" borderId="23" xfId="298" applyNumberFormat="1" applyFont="1" applyFill="1" applyBorder="1" applyAlignment="1">
      <alignment horizontal="left"/>
      <protection/>
    </xf>
    <xf numFmtId="171" fontId="103" fillId="56" borderId="23" xfId="298" applyNumberFormat="1" applyFont="1" applyFill="1" applyBorder="1" applyAlignment="1">
      <alignment horizontal="center"/>
      <protection/>
    </xf>
    <xf numFmtId="171" fontId="103" fillId="56" borderId="23" xfId="298" applyNumberFormat="1" applyFont="1" applyFill="1" applyBorder="1" applyAlignment="1">
      <alignment horizontal="left"/>
      <protection/>
    </xf>
    <xf numFmtId="171" fontId="107" fillId="13" borderId="23" xfId="298" applyNumberFormat="1" applyFont="1" applyFill="1" applyBorder="1" applyAlignment="1">
      <alignment horizontal="center"/>
      <protection/>
    </xf>
    <xf numFmtId="171" fontId="107" fillId="29" borderId="23" xfId="298" applyNumberFormat="1" applyFont="1" applyFill="1" applyBorder="1" applyAlignment="1">
      <alignment horizontal="center"/>
      <protection/>
    </xf>
    <xf numFmtId="171" fontId="107" fillId="8" borderId="23" xfId="298" applyNumberFormat="1" applyFont="1" applyFill="1" applyBorder="1" applyAlignment="1">
      <alignment horizontal="center"/>
      <protection/>
    </xf>
    <xf numFmtId="171" fontId="107" fillId="0" borderId="23" xfId="298" applyNumberFormat="1" applyFont="1" applyFill="1" applyBorder="1" applyAlignment="1">
      <alignment horizontal="center"/>
      <protection/>
    </xf>
    <xf numFmtId="0" fontId="93" fillId="63" borderId="19" xfId="298" applyFont="1" applyFill="1" applyBorder="1" applyAlignment="1">
      <alignment horizontal="center"/>
      <protection/>
    </xf>
    <xf numFmtId="171" fontId="93" fillId="63" borderId="19" xfId="132" applyFont="1" applyFill="1" applyBorder="1" applyAlignment="1">
      <alignment horizontal="center"/>
    </xf>
    <xf numFmtId="171" fontId="103" fillId="63" borderId="23" xfId="298" applyNumberFormat="1" applyFont="1" applyFill="1" applyBorder="1" applyAlignment="1">
      <alignment horizontal="left"/>
      <protection/>
    </xf>
    <xf numFmtId="171" fontId="103" fillId="63" borderId="23" xfId="298" applyNumberFormat="1" applyFont="1" applyFill="1" applyBorder="1" applyAlignment="1">
      <alignment horizontal="center"/>
      <protection/>
    </xf>
    <xf numFmtId="171" fontId="103" fillId="63" borderId="23" xfId="132" applyFont="1" applyFill="1" applyBorder="1" applyAlignment="1">
      <alignment horizontal="left"/>
    </xf>
    <xf numFmtId="171" fontId="107" fillId="63" borderId="23" xfId="132" applyFont="1" applyFill="1" applyBorder="1" applyAlignment="1">
      <alignment/>
    </xf>
    <xf numFmtId="171" fontId="107" fillId="8" borderId="23" xfId="132" applyFont="1" applyFill="1" applyBorder="1" applyAlignment="1">
      <alignment/>
    </xf>
    <xf numFmtId="171" fontId="107" fillId="8" borderId="23" xfId="0" applyNumberFormat="1" applyFont="1" applyFill="1" applyBorder="1" applyAlignment="1">
      <alignment/>
    </xf>
    <xf numFmtId="171" fontId="93" fillId="57" borderId="19" xfId="132" applyFont="1" applyFill="1" applyBorder="1" applyAlignment="1">
      <alignment horizontal="left"/>
    </xf>
    <xf numFmtId="171" fontId="23" fillId="0" borderId="19" xfId="132" applyFont="1" applyFill="1" applyBorder="1" applyAlignment="1">
      <alignment horizontal="left"/>
    </xf>
    <xf numFmtId="171" fontId="93" fillId="62" borderId="19" xfId="132" applyFont="1" applyFill="1" applyBorder="1" applyAlignment="1">
      <alignment horizontal="center"/>
    </xf>
    <xf numFmtId="171" fontId="95" fillId="0" borderId="23" xfId="132" applyFont="1" applyFill="1" applyBorder="1" applyAlignment="1">
      <alignment/>
    </xf>
    <xf numFmtId="0" fontId="94" fillId="0" borderId="23" xfId="0" applyFont="1" applyFill="1" applyBorder="1" applyAlignment="1">
      <alignment/>
    </xf>
    <xf numFmtId="0" fontId="95" fillId="0" borderId="23" xfId="0" applyFont="1" applyFill="1" applyBorder="1" applyAlignment="1">
      <alignment/>
    </xf>
    <xf numFmtId="171" fontId="95" fillId="0" borderId="23" xfId="0" applyNumberFormat="1" applyFont="1" applyFill="1" applyBorder="1" applyAlignment="1">
      <alignment/>
    </xf>
    <xf numFmtId="171" fontId="94" fillId="62" borderId="23" xfId="0" applyNumberFormat="1" applyFont="1" applyFill="1" applyBorder="1" applyAlignment="1">
      <alignment/>
    </xf>
    <xf numFmtId="171" fontId="103" fillId="62" borderId="23" xfId="132" applyFont="1" applyFill="1" applyBorder="1" applyAlignment="1">
      <alignment/>
    </xf>
    <xf numFmtId="0" fontId="22" fillId="0" borderId="0" xfId="283" applyFont="1" applyFill="1" applyBorder="1" applyAlignment="1">
      <alignment horizontal="center"/>
      <protection/>
    </xf>
    <xf numFmtId="0" fontId="111" fillId="55" borderId="0" xfId="297" applyFont="1" applyFill="1" applyBorder="1" applyAlignment="1">
      <alignment horizontal="left"/>
      <protection/>
    </xf>
    <xf numFmtId="0" fontId="93" fillId="56" borderId="20" xfId="297" applyFont="1" applyFill="1" applyBorder="1" applyAlignment="1">
      <alignment horizontal="center"/>
      <protection/>
    </xf>
    <xf numFmtId="0" fontId="93" fillId="56" borderId="19" xfId="297" applyFont="1" applyFill="1" applyBorder="1" applyAlignment="1">
      <alignment horizontal="center"/>
      <protection/>
    </xf>
    <xf numFmtId="49" fontId="94" fillId="55" borderId="25" xfId="303" applyNumberFormat="1" applyFont="1" applyFill="1" applyBorder="1" applyAlignment="1">
      <alignment horizontal="left" vertical="center" wrapText="1"/>
      <protection/>
    </xf>
    <xf numFmtId="49" fontId="94" fillId="55" borderId="25" xfId="303" applyNumberFormat="1" applyFont="1" applyFill="1" applyBorder="1" applyAlignment="1">
      <alignment horizontal="justify" vertical="justify" wrapText="1"/>
      <protection/>
    </xf>
    <xf numFmtId="49" fontId="94" fillId="55" borderId="24" xfId="303" applyNumberFormat="1" applyFont="1" applyFill="1" applyBorder="1" applyAlignment="1">
      <alignment horizontal="left" vertical="center" wrapText="1"/>
      <protection/>
    </xf>
    <xf numFmtId="171" fontId="22" fillId="61" borderId="23" xfId="210" applyFont="1" applyFill="1" applyBorder="1" applyAlignment="1">
      <alignment horizontal="center" vertical="center"/>
    </xf>
    <xf numFmtId="0" fontId="22" fillId="61" borderId="23" xfId="298" applyFont="1" applyFill="1" applyBorder="1" applyAlignment="1">
      <alignment horizontal="center" vertical="center" shrinkToFit="1"/>
      <protection/>
    </xf>
    <xf numFmtId="0" fontId="93" fillId="61" borderId="23" xfId="298" applyFont="1" applyFill="1" applyBorder="1" applyAlignment="1">
      <alignment horizontal="center" vertical="center"/>
      <protection/>
    </xf>
    <xf numFmtId="0" fontId="22" fillId="61" borderId="23" xfId="298" applyFont="1" applyFill="1" applyBorder="1" applyAlignment="1">
      <alignment horizontal="center" vertical="center"/>
      <protection/>
    </xf>
    <xf numFmtId="0" fontId="93" fillId="57" borderId="23" xfId="298" applyFont="1" applyFill="1" applyBorder="1" applyAlignment="1">
      <alignment horizontal="left"/>
      <protection/>
    </xf>
    <xf numFmtId="0" fontId="110" fillId="60" borderId="20" xfId="298" applyFont="1" applyFill="1" applyBorder="1" applyAlignment="1">
      <alignment horizontal="left"/>
      <protection/>
    </xf>
    <xf numFmtId="0" fontId="110" fillId="60" borderId="19" xfId="298" applyFont="1" applyFill="1" applyBorder="1" applyAlignment="1">
      <alignment horizontal="left"/>
      <protection/>
    </xf>
    <xf numFmtId="171" fontId="93" fillId="61" borderId="27" xfId="210" applyFont="1" applyFill="1" applyBorder="1" applyAlignment="1">
      <alignment horizontal="center" vertical="center"/>
    </xf>
    <xf numFmtId="171" fontId="93" fillId="61" borderId="31" xfId="210" applyFont="1" applyFill="1" applyBorder="1" applyAlignment="1">
      <alignment horizontal="center" vertical="center"/>
    </xf>
    <xf numFmtId="0" fontId="27" fillId="0" borderId="0" xfId="298" applyFont="1" applyFill="1" applyBorder="1" applyAlignment="1">
      <alignment horizontal="center"/>
      <protection/>
    </xf>
    <xf numFmtId="0" fontId="105" fillId="61" borderId="36" xfId="298" applyFont="1" applyFill="1" applyBorder="1" applyAlignment="1">
      <alignment horizontal="center" vertical="center"/>
      <protection/>
    </xf>
    <xf numFmtId="0" fontId="105" fillId="61" borderId="33" xfId="298" applyFont="1" applyFill="1" applyBorder="1" applyAlignment="1">
      <alignment horizontal="center" vertical="center"/>
      <protection/>
    </xf>
    <xf numFmtId="0" fontId="105" fillId="61" borderId="37" xfId="298" applyFont="1" applyFill="1" applyBorder="1" applyAlignment="1">
      <alignment horizontal="center" vertical="center"/>
      <protection/>
    </xf>
    <xf numFmtId="0" fontId="105" fillId="61" borderId="35" xfId="298" applyFont="1" applyFill="1" applyBorder="1" applyAlignment="1">
      <alignment horizontal="center" vertical="center"/>
      <protection/>
    </xf>
    <xf numFmtId="0" fontId="93" fillId="62" borderId="20" xfId="298" applyFont="1" applyFill="1" applyBorder="1" applyAlignment="1">
      <alignment horizontal="center"/>
      <protection/>
    </xf>
    <xf numFmtId="0" fontId="93" fillId="62" borderId="19" xfId="298" applyFont="1" applyFill="1" applyBorder="1" applyAlignment="1">
      <alignment horizontal="center"/>
      <protection/>
    </xf>
    <xf numFmtId="0" fontId="110" fillId="60" borderId="23" xfId="298" applyFont="1" applyFill="1" applyBorder="1" applyAlignment="1">
      <alignment horizontal="left"/>
      <protection/>
    </xf>
    <xf numFmtId="0" fontId="93" fillId="0" borderId="36" xfId="298" applyFont="1" applyFill="1" applyBorder="1" applyAlignment="1">
      <alignment horizontal="left"/>
      <protection/>
    </xf>
    <xf numFmtId="0" fontId="93" fillId="0" borderId="33" xfId="298" applyFont="1" applyFill="1" applyBorder="1" applyAlignment="1">
      <alignment horizontal="left"/>
      <protection/>
    </xf>
    <xf numFmtId="0" fontId="93" fillId="57" borderId="20" xfId="298" applyFont="1" applyFill="1" applyBorder="1" applyAlignment="1">
      <alignment horizontal="left"/>
      <protection/>
    </xf>
    <xf numFmtId="0" fontId="93" fillId="57" borderId="19" xfId="298" applyFont="1" applyFill="1" applyBorder="1" applyAlignment="1">
      <alignment horizontal="left"/>
      <protection/>
    </xf>
    <xf numFmtId="171" fontId="94" fillId="0" borderId="0" xfId="201" applyFont="1" applyAlignment="1">
      <alignment horizontal="left" vertical="top"/>
    </xf>
    <xf numFmtId="0" fontId="30" fillId="0" borderId="0" xfId="297" applyFont="1" applyAlignment="1">
      <alignment horizontal="left"/>
      <protection/>
    </xf>
    <xf numFmtId="0" fontId="22" fillId="0" borderId="0" xfId="297" applyFont="1" applyAlignment="1">
      <alignment horizontal="left"/>
      <protection/>
    </xf>
    <xf numFmtId="0" fontId="94" fillId="0" borderId="0" xfId="297" applyFont="1" applyFill="1" applyAlignment="1">
      <alignment horizontal="left" vertical="top" wrapText="1"/>
      <protection/>
    </xf>
    <xf numFmtId="49" fontId="26" fillId="0" borderId="25" xfId="303" applyNumberFormat="1" applyFont="1" applyFill="1" applyBorder="1" applyAlignment="1">
      <alignment horizontal="justify" vertical="justify" wrapText="1"/>
      <protection/>
    </xf>
    <xf numFmtId="0" fontId="22" fillId="58" borderId="36" xfId="298" applyFont="1" applyFill="1" applyBorder="1" applyAlignment="1">
      <alignment horizontal="center" vertical="center"/>
      <protection/>
    </xf>
    <xf numFmtId="0" fontId="22" fillId="58" borderId="33" xfId="298" applyFont="1" applyFill="1" applyBorder="1" applyAlignment="1">
      <alignment horizontal="center" vertical="center"/>
      <protection/>
    </xf>
    <xf numFmtId="0" fontId="22" fillId="58" borderId="38" xfId="298" applyFont="1" applyFill="1" applyBorder="1" applyAlignment="1">
      <alignment horizontal="center" vertical="center"/>
      <protection/>
    </xf>
    <xf numFmtId="0" fontId="22" fillId="58" borderId="39" xfId="298" applyFont="1" applyFill="1" applyBorder="1" applyAlignment="1">
      <alignment horizontal="center" vertical="center"/>
      <protection/>
    </xf>
    <xf numFmtId="0" fontId="22" fillId="58" borderId="37" xfId="298" applyFont="1" applyFill="1" applyBorder="1" applyAlignment="1">
      <alignment horizontal="center" vertical="center"/>
      <protection/>
    </xf>
    <xf numFmtId="0" fontId="22" fillId="58" borderId="35" xfId="298" applyFont="1" applyFill="1" applyBorder="1" applyAlignment="1">
      <alignment horizontal="center" vertical="center"/>
      <protection/>
    </xf>
    <xf numFmtId="0" fontId="30" fillId="0" borderId="0" xfId="298" applyFont="1" applyAlignment="1">
      <alignment horizontal="left"/>
      <protection/>
    </xf>
    <xf numFmtId="49" fontId="26" fillId="0" borderId="25" xfId="303" applyNumberFormat="1" applyFont="1" applyFill="1" applyBorder="1" applyAlignment="1">
      <alignment horizontal="left" vertical="center" wrapText="1"/>
      <protection/>
    </xf>
    <xf numFmtId="0" fontId="22" fillId="18" borderId="20" xfId="298" applyFont="1" applyFill="1" applyBorder="1" applyAlignment="1">
      <alignment horizontal="center"/>
      <protection/>
    </xf>
    <xf numFmtId="0" fontId="22" fillId="18" borderId="19" xfId="298" applyFont="1" applyFill="1" applyBorder="1" applyAlignment="1">
      <alignment horizontal="center"/>
      <protection/>
    </xf>
    <xf numFmtId="0" fontId="22" fillId="58" borderId="20" xfId="298" applyFont="1" applyFill="1" applyBorder="1" applyAlignment="1">
      <alignment horizontal="center"/>
      <protection/>
    </xf>
    <xf numFmtId="0" fontId="22" fillId="58" borderId="40" xfId="298" applyFont="1" applyFill="1" applyBorder="1" applyAlignment="1">
      <alignment horizontal="center"/>
      <protection/>
    </xf>
    <xf numFmtId="0" fontId="22" fillId="58" borderId="19" xfId="298" applyFont="1" applyFill="1" applyBorder="1" applyAlignment="1">
      <alignment horizontal="center"/>
      <protection/>
    </xf>
    <xf numFmtId="0" fontId="22" fillId="58" borderId="27" xfId="298" applyFont="1" applyFill="1" applyBorder="1" applyAlignment="1">
      <alignment horizontal="center" vertical="center"/>
      <protection/>
    </xf>
    <xf numFmtId="0" fontId="22" fillId="58" borderId="30" xfId="298" applyFont="1" applyFill="1" applyBorder="1" applyAlignment="1">
      <alignment horizontal="center" vertical="center"/>
      <protection/>
    </xf>
    <xf numFmtId="0" fontId="94" fillId="0" borderId="0" xfId="298" applyFont="1" applyAlignment="1">
      <alignment horizontal="left" vertical="top" wrapText="1"/>
      <protection/>
    </xf>
    <xf numFmtId="0" fontId="94" fillId="0" borderId="0" xfId="298" applyFont="1" applyFill="1" applyAlignment="1">
      <alignment horizontal="left" vertical="top" wrapText="1"/>
      <protection/>
    </xf>
    <xf numFmtId="0" fontId="94" fillId="0" borderId="0" xfId="0" applyFont="1" applyFill="1" applyAlignment="1">
      <alignment horizontal="left" vertical="top" wrapText="1"/>
    </xf>
    <xf numFmtId="0" fontId="27" fillId="0" borderId="0" xfId="298" applyFont="1" applyAlignment="1">
      <alignment horizontal="left"/>
      <protection/>
    </xf>
    <xf numFmtId="49" fontId="26" fillId="0" borderId="24" xfId="303" applyNumberFormat="1" applyFont="1" applyFill="1" applyBorder="1" applyAlignment="1">
      <alignment horizontal="left" vertical="center" wrapText="1"/>
      <protection/>
    </xf>
    <xf numFmtId="0" fontId="106" fillId="0" borderId="0" xfId="298" applyFont="1" applyFill="1" applyBorder="1" applyAlignment="1">
      <alignment horizontal="center"/>
      <protection/>
    </xf>
    <xf numFmtId="9" fontId="112" fillId="12" borderId="33" xfId="132" applyNumberFormat="1" applyFont="1" applyFill="1" applyBorder="1" applyAlignment="1">
      <alignment horizontal="center" vertical="center" wrapText="1"/>
    </xf>
    <xf numFmtId="9" fontId="112" fillId="12" borderId="35" xfId="132" applyNumberFormat="1" applyFont="1" applyFill="1" applyBorder="1" applyAlignment="1">
      <alignment horizontal="center" vertical="center" wrapText="1"/>
    </xf>
    <xf numFmtId="9" fontId="112" fillId="12" borderId="23" xfId="210" applyNumberFormat="1" applyFont="1" applyFill="1" applyBorder="1" applyAlignment="1">
      <alignment horizontal="center" vertical="center" wrapText="1"/>
    </xf>
    <xf numFmtId="171" fontId="103" fillId="32" borderId="23" xfId="210" applyFont="1" applyFill="1" applyBorder="1" applyAlignment="1">
      <alignment horizontal="center" vertical="center"/>
    </xf>
    <xf numFmtId="0" fontId="103" fillId="32" borderId="23" xfId="298" applyFont="1" applyFill="1" applyBorder="1" applyAlignment="1">
      <alignment horizontal="center" vertical="center"/>
      <protection/>
    </xf>
    <xf numFmtId="9" fontId="112" fillId="12" borderId="27" xfId="210" applyNumberFormat="1" applyFont="1" applyFill="1" applyBorder="1" applyAlignment="1">
      <alignment horizontal="center" vertical="center" wrapText="1"/>
    </xf>
    <xf numFmtId="9" fontId="112" fillId="12" borderId="31" xfId="210" applyNumberFormat="1" applyFont="1" applyFill="1" applyBorder="1" applyAlignment="1">
      <alignment horizontal="center" vertical="center" wrapText="1"/>
    </xf>
    <xf numFmtId="0" fontId="113" fillId="0" borderId="0" xfId="298" applyFont="1" applyFill="1" applyBorder="1" applyAlignment="1">
      <alignment horizontal="center"/>
      <protection/>
    </xf>
    <xf numFmtId="0" fontId="103" fillId="32" borderId="23" xfId="298" applyFont="1" applyFill="1" applyBorder="1" applyAlignment="1">
      <alignment horizontal="center" vertical="center" shrinkToFit="1"/>
      <protection/>
    </xf>
    <xf numFmtId="0" fontId="105" fillId="0" borderId="0" xfId="298" applyFont="1" applyFill="1" applyBorder="1" applyAlignment="1">
      <alignment horizontal="center"/>
      <protection/>
    </xf>
    <xf numFmtId="0" fontId="103" fillId="29" borderId="23" xfId="298" applyFont="1" applyFill="1" applyBorder="1" applyAlignment="1">
      <alignment horizontal="center" vertical="center"/>
      <protection/>
    </xf>
    <xf numFmtId="171" fontId="103" fillId="29" borderId="23" xfId="210" applyFont="1" applyFill="1" applyBorder="1" applyAlignment="1">
      <alignment horizontal="center" vertical="center"/>
    </xf>
    <xf numFmtId="171" fontId="103" fillId="32" borderId="23" xfId="210" applyFont="1" applyFill="1" applyBorder="1" applyAlignment="1">
      <alignment horizontal="center" vertical="center" wrapText="1"/>
    </xf>
    <xf numFmtId="0" fontId="103" fillId="29" borderId="23" xfId="298" applyFont="1" applyFill="1" applyBorder="1" applyAlignment="1">
      <alignment horizontal="center" vertical="center" shrinkToFit="1"/>
      <protection/>
    </xf>
    <xf numFmtId="171" fontId="103" fillId="29" borderId="23" xfId="210" applyFont="1" applyFill="1" applyBorder="1" applyAlignment="1">
      <alignment horizontal="center" vertical="center" wrapText="1"/>
    </xf>
    <xf numFmtId="0" fontId="93" fillId="63" borderId="20" xfId="298" applyFont="1" applyFill="1" applyBorder="1" applyAlignment="1">
      <alignment horizontal="center"/>
      <protection/>
    </xf>
    <xf numFmtId="0" fontId="93" fillId="63" borderId="19" xfId="298" applyFont="1" applyFill="1" applyBorder="1" applyAlignment="1">
      <alignment horizontal="center"/>
      <protection/>
    </xf>
    <xf numFmtId="0" fontId="103" fillId="29" borderId="23" xfId="298" applyFont="1" applyFill="1" applyBorder="1" applyAlignment="1">
      <alignment horizontal="center" vertical="center" wrapText="1" shrinkToFit="1"/>
      <protection/>
    </xf>
    <xf numFmtId="0" fontId="103" fillId="29" borderId="23" xfId="298" applyFont="1" applyFill="1" applyBorder="1" applyAlignment="1">
      <alignment horizontal="center" vertical="center" wrapText="1"/>
      <protection/>
    </xf>
    <xf numFmtId="0" fontId="103" fillId="59" borderId="23" xfId="298" applyFont="1" applyFill="1" applyBorder="1" applyAlignment="1">
      <alignment horizontal="center" vertical="center" wrapText="1"/>
      <protection/>
    </xf>
    <xf numFmtId="171" fontId="103" fillId="59" borderId="23" xfId="210" applyFont="1" applyFill="1" applyBorder="1" applyAlignment="1">
      <alignment horizontal="center" vertical="center" wrapText="1"/>
    </xf>
    <xf numFmtId="0" fontId="103" fillId="59" borderId="23" xfId="298" applyFont="1" applyFill="1" applyBorder="1" applyAlignment="1">
      <alignment horizontal="center" vertical="center" wrapText="1" shrinkToFit="1"/>
      <protection/>
    </xf>
    <xf numFmtId="9" fontId="112" fillId="13" borderId="23" xfId="210" applyNumberFormat="1" applyFont="1" applyFill="1" applyBorder="1" applyAlignment="1">
      <alignment horizontal="center" vertical="center" wrapText="1"/>
    </xf>
    <xf numFmtId="9" fontId="112" fillId="13" borderId="33" xfId="132" applyNumberFormat="1" applyFont="1" applyFill="1" applyBorder="1" applyAlignment="1">
      <alignment horizontal="center" vertical="center" wrapText="1"/>
    </xf>
    <xf numFmtId="9" fontId="112" fillId="13" borderId="35" xfId="132" applyNumberFormat="1" applyFont="1" applyFill="1" applyBorder="1" applyAlignment="1">
      <alignment horizontal="center" vertical="center" wrapText="1"/>
    </xf>
  </cellXfs>
  <cellStyles count="3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1 5" xfId="25"/>
    <cellStyle name="20% - ส่วนที่ถูกเน้น2" xfId="26"/>
    <cellStyle name="20% - ส่วนที่ถูกเน้น2 2" xfId="27"/>
    <cellStyle name="20% - ส่วนที่ถูกเน้น2 3" xfId="28"/>
    <cellStyle name="20% - ส่วนที่ถูกเน้น2 4" xfId="29"/>
    <cellStyle name="20% - ส่วนที่ถูกเน้น2 5" xfId="30"/>
    <cellStyle name="20% - ส่วนที่ถูกเน้น3" xfId="31"/>
    <cellStyle name="20% - ส่วนที่ถูกเน้น3 2" xfId="32"/>
    <cellStyle name="20% - ส่วนที่ถูกเน้น3 3" xfId="33"/>
    <cellStyle name="20% - ส่วนที่ถูกเน้น3 4" xfId="34"/>
    <cellStyle name="20% - ส่วนที่ถูกเน้น3 5" xfId="35"/>
    <cellStyle name="20% - ส่วนที่ถูกเน้น4" xfId="36"/>
    <cellStyle name="20% - ส่วนที่ถูกเน้น4 2" xfId="37"/>
    <cellStyle name="20% - ส่วนที่ถูกเน้น4 3" xfId="38"/>
    <cellStyle name="20% - ส่วนที่ถูกเน้น4 4" xfId="39"/>
    <cellStyle name="20% - ส่วนที่ถูกเน้น4 5" xfId="40"/>
    <cellStyle name="20% - ส่วนที่ถูกเน้น5" xfId="41"/>
    <cellStyle name="20% - ส่วนที่ถูกเน้น5 2" xfId="42"/>
    <cellStyle name="20% - ส่วนที่ถูกเน้น5 3" xfId="43"/>
    <cellStyle name="20% - ส่วนที่ถูกเน้น5 4" xfId="44"/>
    <cellStyle name="20% - ส่วนที่ถูกเน้น5 5" xfId="45"/>
    <cellStyle name="20% - ส่วนที่ถูกเน้น6" xfId="46"/>
    <cellStyle name="20% - ส่วนที่ถูกเน้น6 2" xfId="47"/>
    <cellStyle name="20% - ส่วนที่ถูกเน้น6 3" xfId="48"/>
    <cellStyle name="20% - ส่วนที่ถูกเน้น6 4" xfId="49"/>
    <cellStyle name="20% - ส่วนที่ถูกเน้น6 5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ส่วนที่ถูกเน้น1" xfId="57"/>
    <cellStyle name="40% - ส่วนที่ถูกเน้น1 2" xfId="58"/>
    <cellStyle name="40% - ส่วนที่ถูกเน้น1 3" xfId="59"/>
    <cellStyle name="40% - ส่วนที่ถูกเน้น1 4" xfId="60"/>
    <cellStyle name="40% - ส่วนที่ถูกเน้น1 5" xfId="61"/>
    <cellStyle name="40% - ส่วนที่ถูกเน้น2" xfId="62"/>
    <cellStyle name="40% - ส่วนที่ถูกเน้น2 2" xfId="63"/>
    <cellStyle name="40% - ส่วนที่ถูกเน้น2 3" xfId="64"/>
    <cellStyle name="40% - ส่วนที่ถูกเน้น2 4" xfId="65"/>
    <cellStyle name="40% - ส่วนที่ถูกเน้น2 5" xfId="66"/>
    <cellStyle name="40% - ส่วนที่ถูกเน้น3" xfId="67"/>
    <cellStyle name="40% - ส่วนที่ถูกเน้น3 2" xfId="68"/>
    <cellStyle name="40% - ส่วนที่ถูกเน้น3 3" xfId="69"/>
    <cellStyle name="40% - ส่วนที่ถูกเน้น3 4" xfId="70"/>
    <cellStyle name="40% - ส่วนที่ถูกเน้น3 5" xfId="71"/>
    <cellStyle name="40% - ส่วนที่ถูกเน้น4" xfId="72"/>
    <cellStyle name="40% - ส่วนที่ถูกเน้น4 2" xfId="73"/>
    <cellStyle name="40% - ส่วนที่ถูกเน้น4 3" xfId="74"/>
    <cellStyle name="40% - ส่วนที่ถูกเน้น4 4" xfId="75"/>
    <cellStyle name="40% - ส่วนที่ถูกเน้น4 5" xfId="76"/>
    <cellStyle name="40% - ส่วนที่ถูกเน้น5" xfId="77"/>
    <cellStyle name="40% - ส่วนที่ถูกเน้น5 2" xfId="78"/>
    <cellStyle name="40% - ส่วนที่ถูกเน้น5 3" xfId="79"/>
    <cellStyle name="40% - ส่วนที่ถูกเน้น5 4" xfId="80"/>
    <cellStyle name="40% - ส่วนที่ถูกเน้น5 5" xfId="81"/>
    <cellStyle name="40% - ส่วนที่ถูกเน้น6" xfId="82"/>
    <cellStyle name="40% - ส่วนที่ถูกเน้น6 2" xfId="83"/>
    <cellStyle name="40% - ส่วนที่ถูกเน้น6 3" xfId="84"/>
    <cellStyle name="40% - ส่วนที่ถูกเน้น6 4" xfId="85"/>
    <cellStyle name="40% - ส่วนที่ถูกเน้น6 5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ส่วนที่ถูกเน้น1" xfId="93"/>
    <cellStyle name="60% - ส่วนที่ถูกเน้น1 2" xfId="94"/>
    <cellStyle name="60% - ส่วนที่ถูกเน้น1 3" xfId="95"/>
    <cellStyle name="60% - ส่วนที่ถูกเน้น1 4" xfId="96"/>
    <cellStyle name="60% - ส่วนที่ถูกเน้น1 5" xfId="97"/>
    <cellStyle name="60% - ส่วนที่ถูกเน้น2" xfId="98"/>
    <cellStyle name="60% - ส่วนที่ถูกเน้น2 2" xfId="99"/>
    <cellStyle name="60% - ส่วนที่ถูกเน้น2 3" xfId="100"/>
    <cellStyle name="60% - ส่วนที่ถูกเน้น2 4" xfId="101"/>
    <cellStyle name="60% - ส่วนที่ถูกเน้น2 5" xfId="102"/>
    <cellStyle name="60% - ส่วนที่ถูกเน้น3" xfId="103"/>
    <cellStyle name="60% - ส่วนที่ถูกเน้น3 2" xfId="104"/>
    <cellStyle name="60% - ส่วนที่ถูกเน้น3 3" xfId="105"/>
    <cellStyle name="60% - ส่วนที่ถูกเน้น3 4" xfId="106"/>
    <cellStyle name="60% - ส่วนที่ถูกเน้น3 5" xfId="107"/>
    <cellStyle name="60% - ส่วนที่ถูกเน้น4" xfId="108"/>
    <cellStyle name="60% - ส่วนที่ถูกเน้น4 2" xfId="109"/>
    <cellStyle name="60% - ส่วนที่ถูกเน้น4 3" xfId="110"/>
    <cellStyle name="60% - ส่วนที่ถูกเน้น4 4" xfId="111"/>
    <cellStyle name="60% - ส่วนที่ถูกเน้น4 5" xfId="112"/>
    <cellStyle name="60% - ส่วนที่ถูกเน้น5" xfId="113"/>
    <cellStyle name="60% - ส่วนที่ถูกเน้น5 2" xfId="114"/>
    <cellStyle name="60% - ส่วนที่ถูกเน้น5 3" xfId="115"/>
    <cellStyle name="60% - ส่วนที่ถูกเน้น5 4" xfId="116"/>
    <cellStyle name="60% - ส่วนที่ถูกเน้น5 5" xfId="117"/>
    <cellStyle name="60% - ส่วนที่ถูกเน้น6" xfId="118"/>
    <cellStyle name="60% - ส่วนที่ถูกเน้น6 2" xfId="119"/>
    <cellStyle name="60% - ส่วนที่ถูกเน้น6 3" xfId="120"/>
    <cellStyle name="60% - ส่วนที่ถูกเน้น6 4" xfId="121"/>
    <cellStyle name="60% - ส่วนที่ถูกเน้น6 5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Calculation" xfId="130"/>
    <cellStyle name="Check Cell" xfId="131"/>
    <cellStyle name="Comma" xfId="132"/>
    <cellStyle name="Comma [0]" xfId="133"/>
    <cellStyle name="Comma 2" xfId="134"/>
    <cellStyle name="Comma 3" xfId="135"/>
    <cellStyle name="Currency" xfId="136"/>
    <cellStyle name="Currency [0]" xfId="137"/>
    <cellStyle name="Currency 2" xfId="138"/>
    <cellStyle name="Explanatory Text" xfId="139"/>
    <cellStyle name="Followed Hyperlink" xfId="140"/>
    <cellStyle name="Good" xfId="141"/>
    <cellStyle name="Heading 1" xfId="142"/>
    <cellStyle name="Heading 2" xfId="143"/>
    <cellStyle name="Heading 3" xfId="144"/>
    <cellStyle name="Heading 4" xfId="145"/>
    <cellStyle name="Hyperlink" xfId="146"/>
    <cellStyle name="Input" xfId="147"/>
    <cellStyle name="Linked Cell" xfId="148"/>
    <cellStyle name="Neutral" xfId="149"/>
    <cellStyle name="Normal 2" xfId="150"/>
    <cellStyle name="Normal 3" xfId="151"/>
    <cellStyle name="Note" xfId="152"/>
    <cellStyle name="Output" xfId="153"/>
    <cellStyle name="Percent" xfId="154"/>
    <cellStyle name="Title" xfId="155"/>
    <cellStyle name="Total" xfId="156"/>
    <cellStyle name="Warning Text" xfId="157"/>
    <cellStyle name="เครื่องหมายจุลภาค 10" xfId="158"/>
    <cellStyle name="เครื่องหมายจุลภาค 2" xfId="159"/>
    <cellStyle name="เครื่องหมายจุลภาค 2 10" xfId="160"/>
    <cellStyle name="เครื่องหมายจุลภาค 2 11" xfId="161"/>
    <cellStyle name="เครื่องหมายจุลภาค 2 12" xfId="162"/>
    <cellStyle name="เครื่องหมายจุลภาค 2 13" xfId="163"/>
    <cellStyle name="เครื่องหมายจุลภาค 2 16" xfId="164"/>
    <cellStyle name="เครื่องหมายจุลภาค 2 17" xfId="165"/>
    <cellStyle name="เครื่องหมายจุลภาค 2 18" xfId="166"/>
    <cellStyle name="เครื่องหมายจุลภาค 2 19" xfId="167"/>
    <cellStyle name="เครื่องหมายจุลภาค 2 2" xfId="168"/>
    <cellStyle name="เครื่องหมายจุลภาค 2 2 2" xfId="169"/>
    <cellStyle name="เครื่องหมายจุลภาค 2 2 3" xfId="170"/>
    <cellStyle name="เครื่องหมายจุลภาค 2 2 4" xfId="171"/>
    <cellStyle name="เครื่องหมายจุลภาค 2 2 5" xfId="172"/>
    <cellStyle name="เครื่องหมายจุลภาค 2 2 6" xfId="173"/>
    <cellStyle name="เครื่องหมายจุลภาค 2 24" xfId="174"/>
    <cellStyle name="เครื่องหมายจุลภาค 2 25" xfId="175"/>
    <cellStyle name="เครื่องหมายจุลภาค 2 26" xfId="176"/>
    <cellStyle name="เครื่องหมายจุลภาค 2 27" xfId="177"/>
    <cellStyle name="เครื่องหมายจุลภาค 2 28" xfId="178"/>
    <cellStyle name="เครื่องหมายจุลภาค 2 3" xfId="179"/>
    <cellStyle name="เครื่องหมายจุลภาค 2 30" xfId="180"/>
    <cellStyle name="เครื่องหมายจุลภาค 2 31" xfId="181"/>
    <cellStyle name="เครื่องหมายจุลภาค 2 32" xfId="182"/>
    <cellStyle name="เครื่องหมายจุลภาค 2 33" xfId="183"/>
    <cellStyle name="เครื่องหมายจุลภาค 2 34" xfId="184"/>
    <cellStyle name="เครื่องหมายจุลภาค 2 35" xfId="185"/>
    <cellStyle name="เครื่องหมายจุลภาค 2 36" xfId="186"/>
    <cellStyle name="เครื่องหมายจุลภาค 2 37" xfId="187"/>
    <cellStyle name="เครื่องหมายจุลภาค 2 39" xfId="188"/>
    <cellStyle name="เครื่องหมายจุลภาค 2 4" xfId="189"/>
    <cellStyle name="เครื่องหมายจุลภาค 2 40" xfId="190"/>
    <cellStyle name="เครื่องหมายจุลภาค 2 5" xfId="191"/>
    <cellStyle name="เครื่องหมายจุลภาค 2 6" xfId="192"/>
    <cellStyle name="เครื่องหมายจุลภาค 2 6 2" xfId="193"/>
    <cellStyle name="เครื่องหมายจุลภาค 2 6 3" xfId="194"/>
    <cellStyle name="เครื่องหมายจุลภาค 2 6 4" xfId="195"/>
    <cellStyle name="เครื่องหมายจุลภาค 2 6 5" xfId="196"/>
    <cellStyle name="เครื่องหมายจุลภาค 2 6 6" xfId="197"/>
    <cellStyle name="เครื่องหมายจุลภาค 2 7" xfId="198"/>
    <cellStyle name="เครื่องหมายจุลภาค 2 8" xfId="199"/>
    <cellStyle name="เครื่องหมายจุลภาค 2 9" xfId="200"/>
    <cellStyle name="เครื่องหมายจุลภาค 3" xfId="201"/>
    <cellStyle name="เครื่องหมายจุลภาค 3 2" xfId="202"/>
    <cellStyle name="เครื่องหมายจุลภาค 3 2 2" xfId="203"/>
    <cellStyle name="เครื่องหมายจุลภาค 3 2 3" xfId="204"/>
    <cellStyle name="เครื่องหมายจุลภาค 3 2 4" xfId="205"/>
    <cellStyle name="เครื่องหมายจุลภาค 3 2 5" xfId="206"/>
    <cellStyle name="เครื่องหมายจุลภาค 3 2 6" xfId="207"/>
    <cellStyle name="เครื่องหมายจุลภาค 3 3" xfId="208"/>
    <cellStyle name="เครื่องหมายจุลภาค 3 4" xfId="209"/>
    <cellStyle name="เครื่องหมายจุลภาค 4" xfId="210"/>
    <cellStyle name="เครื่องหมายจุลภาค 4 2" xfId="211"/>
    <cellStyle name="เครื่องหมายจุลภาค 4 2 2" xfId="212"/>
    <cellStyle name="เครื่องหมายจุลภาค 4 2 3" xfId="213"/>
    <cellStyle name="เครื่องหมายจุลภาค 4 2 4" xfId="214"/>
    <cellStyle name="เครื่องหมายจุลภาค 4 2 5" xfId="215"/>
    <cellStyle name="เครื่องหมายจุลภาค 4 2 6" xfId="216"/>
    <cellStyle name="เครื่องหมายจุลภาค 4 3" xfId="217"/>
    <cellStyle name="เครื่องหมายจุลภาค 4 4" xfId="218"/>
    <cellStyle name="เครื่องหมายจุลภาค 5" xfId="219"/>
    <cellStyle name="เครื่องหมายจุลภาค 5 2" xfId="220"/>
    <cellStyle name="เครื่องหมายจุลภาค 5 2 2" xfId="221"/>
    <cellStyle name="เครื่องหมายจุลภาค 5 2 3" xfId="222"/>
    <cellStyle name="เครื่องหมายจุลภาค 5 2 4" xfId="223"/>
    <cellStyle name="เครื่องหมายจุลภาค 5 2 5" xfId="224"/>
    <cellStyle name="เครื่องหมายจุลภาค 5 2 6" xfId="225"/>
    <cellStyle name="เครื่องหมายจุลภาค 5 3" xfId="226"/>
    <cellStyle name="เครื่องหมายจุลภาค 5 4" xfId="227"/>
    <cellStyle name="เครื่องหมายจุลภาค 6" xfId="228"/>
    <cellStyle name="เครื่องหมายจุลภาค 6 2" xfId="229"/>
    <cellStyle name="เครื่องหมายจุลภาค 6 2 2" xfId="230"/>
    <cellStyle name="เครื่องหมายจุลภาค 6 2 3" xfId="231"/>
    <cellStyle name="เครื่องหมายจุลภาค 6 2 4" xfId="232"/>
    <cellStyle name="เครื่องหมายจุลภาค 6 2 5" xfId="233"/>
    <cellStyle name="เครื่องหมายจุลภาค 6 2 6" xfId="234"/>
    <cellStyle name="เครื่องหมายจุลภาค 6 3" xfId="235"/>
    <cellStyle name="เครื่องหมายจุลภาค 6 4" xfId="236"/>
    <cellStyle name="เซลล์ตรวจสอบ" xfId="237"/>
    <cellStyle name="เซลล์ตรวจสอบ 2" xfId="238"/>
    <cellStyle name="เซลล์ตรวจสอบ 3" xfId="239"/>
    <cellStyle name="เซลล์ตรวจสอบ 4" xfId="240"/>
    <cellStyle name="เซลล์ตรวจสอบ 5" xfId="241"/>
    <cellStyle name="เซลล์ที่มีการเชื่อมโยง 2" xfId="242"/>
    <cellStyle name="เซลล์ที่มีการเชื่อมโยง 3" xfId="243"/>
    <cellStyle name="เซลล์ที่มีการเชื่อมโยง 4" xfId="244"/>
    <cellStyle name="เซลล์ที่มีการเชื่อมโยง 5" xfId="245"/>
    <cellStyle name="เซลล์ที่มีลิงก์" xfId="246"/>
    <cellStyle name="แย่" xfId="247"/>
    <cellStyle name="แย่ 2" xfId="248"/>
    <cellStyle name="แย่ 3" xfId="249"/>
    <cellStyle name="แย่ 4" xfId="250"/>
    <cellStyle name="แย่ 5" xfId="251"/>
    <cellStyle name="แสดงผล" xfId="252"/>
    <cellStyle name="แสดงผล 2" xfId="253"/>
    <cellStyle name="แสดงผล 3" xfId="254"/>
    <cellStyle name="แสดงผล 4" xfId="255"/>
    <cellStyle name="แสดงผล 5" xfId="256"/>
    <cellStyle name="การคำนวณ" xfId="257"/>
    <cellStyle name="การคำนวณ 2" xfId="258"/>
    <cellStyle name="การคำนวณ 3" xfId="259"/>
    <cellStyle name="การคำนวณ 4" xfId="260"/>
    <cellStyle name="การคำนวณ 5" xfId="261"/>
    <cellStyle name="ข้อความเตือน" xfId="262"/>
    <cellStyle name="ข้อความเตือน 2" xfId="263"/>
    <cellStyle name="ข้อความเตือน 3" xfId="264"/>
    <cellStyle name="ข้อความเตือน 4" xfId="265"/>
    <cellStyle name="ข้อความเตือน 5" xfId="266"/>
    <cellStyle name="ข้อความอธิบาย" xfId="267"/>
    <cellStyle name="ข้อความอธิบาย 2" xfId="268"/>
    <cellStyle name="ข้อความอธิบาย 3" xfId="269"/>
    <cellStyle name="ข้อความอธิบาย 4" xfId="270"/>
    <cellStyle name="ข้อความอธิบาย 5" xfId="271"/>
    <cellStyle name="ชื่อเรื่อง" xfId="272"/>
    <cellStyle name="ชื่อเรื่อง 2" xfId="273"/>
    <cellStyle name="ชื่อเรื่อง 3" xfId="274"/>
    <cellStyle name="ชื่อเรื่อง 4" xfId="275"/>
    <cellStyle name="ชื่อเรื่อง 5" xfId="276"/>
    <cellStyle name="ดี" xfId="277"/>
    <cellStyle name="ดี 2" xfId="278"/>
    <cellStyle name="ดี 3" xfId="279"/>
    <cellStyle name="ดี 4" xfId="280"/>
    <cellStyle name="ดี 5" xfId="281"/>
    <cellStyle name="ปกติ 13" xfId="282"/>
    <cellStyle name="ปกติ 2" xfId="283"/>
    <cellStyle name="ปกติ 2 10" xfId="284"/>
    <cellStyle name="ปกติ 2 2" xfId="285"/>
    <cellStyle name="ปกติ 2 24" xfId="286"/>
    <cellStyle name="ปกติ 2 25" xfId="287"/>
    <cellStyle name="ปกติ 2 3" xfId="288"/>
    <cellStyle name="ปกติ 2 4" xfId="289"/>
    <cellStyle name="ปกติ 2 43" xfId="290"/>
    <cellStyle name="ปกติ 2 44" xfId="291"/>
    <cellStyle name="ปกติ 2 5" xfId="292"/>
    <cellStyle name="ปกติ 2 6" xfId="293"/>
    <cellStyle name="ปกติ 2 7" xfId="294"/>
    <cellStyle name="ปกติ 2 8" xfId="295"/>
    <cellStyle name="ปกติ 2 9" xfId="296"/>
    <cellStyle name="ปกติ 3" xfId="297"/>
    <cellStyle name="ปกติ 4" xfId="298"/>
    <cellStyle name="ปกติ 5" xfId="299"/>
    <cellStyle name="ปกติ 6" xfId="300"/>
    <cellStyle name="ปกติ 7" xfId="301"/>
    <cellStyle name="ปกติ 9" xfId="302"/>
    <cellStyle name="ปกติ_FormBaseAllDept50_12new 2" xfId="303"/>
    <cellStyle name="ปกติ_รูปแบบงบการเงินส่วนราชการฉบับ 5 ต.ค.2548 ล่าสุดแก้ใขในส่วนของงบกระแสเงินสด" xfId="304"/>
    <cellStyle name="ป้อนค่า" xfId="305"/>
    <cellStyle name="ป้อนค่า 2" xfId="306"/>
    <cellStyle name="ป้อนค่า 3" xfId="307"/>
    <cellStyle name="ป้อนค่า 4" xfId="308"/>
    <cellStyle name="ป้อนค่า 5" xfId="309"/>
    <cellStyle name="ปานกลาง" xfId="310"/>
    <cellStyle name="ปานกลาง 2" xfId="311"/>
    <cellStyle name="ปานกลาง 3" xfId="312"/>
    <cellStyle name="ปานกลาง 4" xfId="313"/>
    <cellStyle name="ปานกลาง 5" xfId="314"/>
    <cellStyle name="ผลรวม" xfId="315"/>
    <cellStyle name="ผลรวม 2" xfId="316"/>
    <cellStyle name="ผลรวม 3" xfId="317"/>
    <cellStyle name="ผลรวม 4" xfId="318"/>
    <cellStyle name="ผลรวม 5" xfId="319"/>
    <cellStyle name="ส่วนที่ถูกเน้น1" xfId="320"/>
    <cellStyle name="ส่วนที่ถูกเน้น1 2" xfId="321"/>
    <cellStyle name="ส่วนที่ถูกเน้น1 3" xfId="322"/>
    <cellStyle name="ส่วนที่ถูกเน้น1 4" xfId="323"/>
    <cellStyle name="ส่วนที่ถูกเน้น1 5" xfId="324"/>
    <cellStyle name="ส่วนที่ถูกเน้น2" xfId="325"/>
    <cellStyle name="ส่วนที่ถูกเน้น2 2" xfId="326"/>
    <cellStyle name="ส่วนที่ถูกเน้น2 3" xfId="327"/>
    <cellStyle name="ส่วนที่ถูกเน้น2 4" xfId="328"/>
    <cellStyle name="ส่วนที่ถูกเน้น2 5" xfId="329"/>
    <cellStyle name="ส่วนที่ถูกเน้น3" xfId="330"/>
    <cellStyle name="ส่วนที่ถูกเน้น3 2" xfId="331"/>
    <cellStyle name="ส่วนที่ถูกเน้น3 3" xfId="332"/>
    <cellStyle name="ส่วนที่ถูกเน้น3 4" xfId="333"/>
    <cellStyle name="ส่วนที่ถูกเน้น3 5" xfId="334"/>
    <cellStyle name="ส่วนที่ถูกเน้น4" xfId="335"/>
    <cellStyle name="ส่วนที่ถูกเน้น4 2" xfId="336"/>
    <cellStyle name="ส่วนที่ถูกเน้น4 3" xfId="337"/>
    <cellStyle name="ส่วนที่ถูกเน้น4 4" xfId="338"/>
    <cellStyle name="ส่วนที่ถูกเน้น4 5" xfId="339"/>
    <cellStyle name="ส่วนที่ถูกเน้น5" xfId="340"/>
    <cellStyle name="ส่วนที่ถูกเน้น5 2" xfId="341"/>
    <cellStyle name="ส่วนที่ถูกเน้น5 3" xfId="342"/>
    <cellStyle name="ส่วนที่ถูกเน้น5 4" xfId="343"/>
    <cellStyle name="ส่วนที่ถูกเน้น5 5" xfId="344"/>
    <cellStyle name="ส่วนที่ถูกเน้น6" xfId="345"/>
    <cellStyle name="ส่วนที่ถูกเน้น6 2" xfId="346"/>
    <cellStyle name="ส่วนที่ถูกเน้น6 3" xfId="347"/>
    <cellStyle name="ส่วนที่ถูกเน้น6 4" xfId="348"/>
    <cellStyle name="ส่วนที่ถูกเน้น6 5" xfId="349"/>
    <cellStyle name="หมายเหตุ" xfId="350"/>
    <cellStyle name="หมายเหตุ 2" xfId="351"/>
    <cellStyle name="หมายเหตุ 3" xfId="352"/>
    <cellStyle name="หมายเหตุ 4" xfId="353"/>
    <cellStyle name="หมายเหตุ 5" xfId="354"/>
    <cellStyle name="หัวเรื่อง 1" xfId="355"/>
    <cellStyle name="หัวเรื่อง 1 2" xfId="356"/>
    <cellStyle name="หัวเรื่อง 1 3" xfId="357"/>
    <cellStyle name="หัวเรื่อง 1 4" xfId="358"/>
    <cellStyle name="หัวเรื่อง 1 5" xfId="359"/>
    <cellStyle name="หัวเรื่อง 2" xfId="360"/>
    <cellStyle name="หัวเรื่อง 2 2" xfId="361"/>
    <cellStyle name="หัวเรื่อง 2 3" xfId="362"/>
    <cellStyle name="หัวเรื่อง 2 4" xfId="363"/>
    <cellStyle name="หัวเรื่อง 2 5" xfId="364"/>
    <cellStyle name="หัวเรื่อง 3" xfId="365"/>
    <cellStyle name="หัวเรื่อง 3 2" xfId="366"/>
    <cellStyle name="หัวเรื่อง 3 3" xfId="367"/>
    <cellStyle name="หัวเรื่อง 3 4" xfId="368"/>
    <cellStyle name="หัวเรื่อง 3 5" xfId="369"/>
    <cellStyle name="หัวเรื่อง 4" xfId="370"/>
    <cellStyle name="หัวเรื่อง 4 2" xfId="371"/>
    <cellStyle name="หัวเรื่อง 4 3" xfId="372"/>
    <cellStyle name="หัวเรื่อง 4 4" xfId="373"/>
    <cellStyle name="หัวเรื่อง 4 5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0</xdr:rowOff>
    </xdr:from>
    <xdr:to>
      <xdr:col>7</xdr:col>
      <xdr:colOff>47625</xdr:colOff>
      <xdr:row>12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12382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390525</xdr:colOff>
      <xdr:row>12</xdr:row>
      <xdr:rowOff>19050</xdr:rowOff>
    </xdr:from>
    <xdr:ext cx="7296150" cy="2143125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390525" y="2305050"/>
          <a:ext cx="72961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รายงานต้นทุนต่อหน่วยผลผลิต</a:t>
          </a:r>
          <a:r>
            <a:rPr lang="en-US" cap="none" sz="40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40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มหาวิทยาลัยเทคโนโลยีราชมงคลล้านนา เชียงราย
</a:t>
          </a:r>
          <a:r>
            <a:rPr lang="en-US" cap="none" sz="40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ประจำปีงบประมาณ พ.ศ. 256</a:t>
          </a:r>
          <a:r>
            <a:rPr lang="en-US" cap="none" sz="40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opea\Downloads\&#3605;&#3633;&#3609;&#3607;&#3640;&#3609;&#3605;&#3656;&#3629;&#3627;&#3609;&#3656;&#3623;&#3618;%2063\&#3586;&#3657;&#3629;&#3617;&#3641;&#3621;&#3604;&#3636;&#3610;\&#3591;&#3610;&#3585;&#3634;&#3619;&#3648;&#3591;&#3636;&#3609;-&#3649;&#3610;&#3610;&#3619;&#3623;&#3617;&#3607;&#3640;&#3585;&#3648;&#3591;&#3610;&#3585;&#3634;&#3619;&#3648;&#3591;&#3636;&#3609;-&#3611;&#3637;-2563-&#3591;&#3610;&#3607;&#3604;&#3621;&#3629;&#3591;%206.11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opea\Downloads\&#3605;&#3633;&#3609;&#3607;&#3640;&#3609;&#3605;&#3656;&#3629;&#3627;&#3609;&#3656;&#3623;&#3618;%2063\&#3605;&#3634;&#3619;&#3634;&#3591;&#3648;&#3585;&#3655;&#3610;&#3586;&#3657;&#3629;&#3617;&#3641;&#3621;63%20poopae&#3605;&#3657;&#3609;&#3593;&#3610;&#3633;&#361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opea\Downloads\&#3605;&#3657;&#3609;&#3607;&#3640;&#3609;&#3605;&#3656;&#3629;&#3627;&#3609;&#3656;&#3623;&#3618;&#3611;&#3637;%2062%20&#3621;&#3656;&#3634;&#3626;&#3640;&#3604;\8%20&#3605;&#3634;&#3619;&#3634;&#3591;&#3605;&#3657;&#3609;&#3607;&#3640;&#3609;&#3605;&#3656;&#3629;&#3627;&#3609;&#3656;&#3623;&#3618;62(&#3648;&#3594;&#3637;&#3618;&#3591;&#3619;&#3634;&#3618;)13.7.6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opea\Downloads\&#3605;&#3657;&#3609;&#3607;&#3640;&#3609;&#3605;&#3656;&#3629;&#3627;&#3609;&#3656;&#3623;&#3618;&#3611;&#3637;%2062%20&#3621;&#3656;&#3634;&#3626;&#3640;&#3604;\8-&#3605;&#3634;&#3619;&#3634;&#3591;&#3605;&#3657;&#3609;&#3607;&#3640;&#3609;&#3605;&#3656;&#3629;&#3627;&#3609;&#3656;&#3623;&#3618;62&#3648;&#3594;&#3637;&#3618;&#3591;&#3619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ารบัญ ชม"/>
      <sheetName val="ปกแนวนอน"/>
      <sheetName val="งบ gf"/>
      <sheetName val="แสดงผลการดำเนินงาน"/>
      <sheetName val="งบฐานะการเงิน"/>
      <sheetName val="หมายเหตุ 5 - 32 ปี 61 62"/>
      <sheetName val="หมายเหตุ 33"/>
      <sheetName val="หมายเหตุ 35-35"/>
      <sheetName val="หมายเหตุ 36"/>
      <sheetName val="หมายเหตุ 36 เชียงราย"/>
      <sheetName val="หมายเหตุที่ 38"/>
      <sheetName val="Sheet2"/>
      <sheetName val="0"/>
      <sheetName val="00"/>
      <sheetName val="000"/>
    </sheetNames>
    <sheetDataSet>
      <sheetData sheetId="3">
        <row r="9">
          <cell r="BE9">
            <v>84823003.27</v>
          </cell>
          <cell r="BI9">
            <v>69484803.13</v>
          </cell>
        </row>
        <row r="10">
          <cell r="BE10">
            <v>26069800</v>
          </cell>
          <cell r="BI10">
            <v>27464300</v>
          </cell>
        </row>
        <row r="11">
          <cell r="BE11">
            <v>4039706.48</v>
          </cell>
          <cell r="BI11">
            <v>3730520</v>
          </cell>
        </row>
        <row r="12">
          <cell r="BE12">
            <v>64122.15</v>
          </cell>
          <cell r="BI12">
            <v>885480.52</v>
          </cell>
        </row>
        <row r="13">
          <cell r="BE13">
            <v>2974999.78</v>
          </cell>
          <cell r="BI13">
            <v>148032.25</v>
          </cell>
        </row>
        <row r="14">
          <cell r="BE14">
            <v>22241219.830000002</v>
          </cell>
          <cell r="BI14">
            <v>651584.56</v>
          </cell>
        </row>
        <row r="15">
          <cell r="BI15">
            <v>102364720.46</v>
          </cell>
        </row>
        <row r="36">
          <cell r="BC36">
            <v>45172013.88</v>
          </cell>
          <cell r="BD36">
            <v>6581861</v>
          </cell>
        </row>
        <row r="37">
          <cell r="BE37">
            <v>19250</v>
          </cell>
        </row>
        <row r="38">
          <cell r="BC38">
            <v>1148516</v>
          </cell>
          <cell r="BD38">
            <v>1283539.99</v>
          </cell>
        </row>
        <row r="39">
          <cell r="BC39">
            <v>546289.12</v>
          </cell>
          <cell r="BD39">
            <v>294500.28</v>
          </cell>
        </row>
        <row r="40">
          <cell r="BC40">
            <v>14130669.219999999</v>
          </cell>
          <cell r="BD40">
            <v>7288161.24</v>
          </cell>
        </row>
        <row r="41">
          <cell r="BC41">
            <v>2685764.64</v>
          </cell>
          <cell r="BD41">
            <v>1313077.47</v>
          </cell>
        </row>
        <row r="42">
          <cell r="BC42">
            <v>30790649.15</v>
          </cell>
          <cell r="BD42">
            <v>3189450.6500000004</v>
          </cell>
        </row>
        <row r="43">
          <cell r="BC43">
            <v>55000</v>
          </cell>
          <cell r="BD43">
            <v>871001</v>
          </cell>
        </row>
        <row r="44">
          <cell r="BC44">
            <v>94548152.00999999</v>
          </cell>
          <cell r="BD44">
            <v>20821591.630000003</v>
          </cell>
        </row>
      </sheetData>
      <sheetData sheetId="4">
        <row r="53">
          <cell r="BC53">
            <v>-84826529.26</v>
          </cell>
          <cell r="BG53">
            <v>-70333857.72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ข้อมูลภาระงาน  คณะฯ"/>
      <sheetName val="1.ข้อมูลภาระงาน  กอง"/>
      <sheetName val="2.สรุปชั่วโมงตามหลักสูตร คณะฯ"/>
      <sheetName val="3.ตาราง3Ftes จากสวท"/>
      <sheetName val="4.ค่าใช้จ่ายบุคลากร คณะฯ"/>
      <sheetName val="4.ค่าใช้จ่ายบุคลากร กอง"/>
      <sheetName val="4.จำนวนบุคลากร"/>
      <sheetName val="5.ปันคชจบุคลากรสู่กิจกรรม คณะฯ"/>
      <sheetName val="5.ปันคชจบุคลากรสู่กิจกรรม ค (2"/>
      <sheetName val="5.ปันคชจบุคลากรสู่กิจกรรม กองฯ"/>
      <sheetName val="5.ปันคชจบุคลากรสู่กิจกรรม ก (2"/>
      <sheetName val="6.1ปันคชจบุคลากรสู่หลักสูตรแผ่น"/>
      <sheetName val="6.2ปันคชจบุคลากรสู่หลักสูตร ผล"/>
      <sheetName val="6.3ปันคชจบุคลากรสู่หลักสูตรกลาง"/>
      <sheetName val="7.ปันส่วนคชจพัฒนาบุคลากร"/>
      <sheetName val="8.ปันส่สวนคชจเดินาง"/>
      <sheetName val="9.ปันส่วนค่าวัสดุค่าใช้สอย"/>
      <sheetName val="10.ปันส่วนค่าใช้สอยอื่น"/>
      <sheetName val="11.ปันส่วนค่าสาธารณูปโภค"/>
      <sheetName val="12.ปันส่วนค่าตอบแทน"/>
      <sheetName val="13.ปันส่วนค่าเสื่อมราคา"/>
      <sheetName val="14.ปันส่วนค่าใช้จ่ายอื่น"/>
      <sheetName val="ตาราง1ปรับ"/>
      <sheetName val="ตาราง1.1ปรับ"/>
      <sheetName val="ตาราง 12(สาขา)"/>
      <sheetName val="15.สรุปคชจศูนย์ต้นทุน"/>
      <sheetName val="16.สรุปต้นทุนตามกิจกรรมย่อย"/>
      <sheetName val="17.สรุปต้นทุนผลผลิต"/>
      <sheetName val="เปรียบเทียบ"/>
      <sheetName val="ตาราง 4"/>
      <sheetName val="ตาราง 5"/>
      <sheetName val="ตาราง 6"/>
      <sheetName val="ตาราง 7"/>
      <sheetName val="ตาราง 8"/>
      <sheetName val="ตาราง 9"/>
      <sheetName val="ตาราง 10"/>
      <sheetName val="ตาราง 11"/>
      <sheetName val="12.1"/>
      <sheetName val="ตารางที่ 15"/>
    </sheetNames>
    <sheetDataSet>
      <sheetData sheetId="26">
        <row r="27">
          <cell r="B27">
            <v>3621975.85</v>
          </cell>
          <cell r="C27">
            <v>237344.63</v>
          </cell>
          <cell r="D27">
            <v>63828</v>
          </cell>
          <cell r="E27">
            <v>1632904.23</v>
          </cell>
          <cell r="G27">
            <v>61.69</v>
          </cell>
        </row>
        <row r="28">
          <cell r="B28">
            <v>6614022.38</v>
          </cell>
          <cell r="C28">
            <v>2166929.81</v>
          </cell>
          <cell r="D28">
            <v>164314</v>
          </cell>
          <cell r="E28">
            <v>2286491.67</v>
          </cell>
          <cell r="G28">
            <v>251.1</v>
          </cell>
        </row>
        <row r="29">
          <cell r="B29">
            <v>4251564.760000001</v>
          </cell>
          <cell r="C29">
            <v>505344.03</v>
          </cell>
          <cell r="D29">
            <v>80039.5</v>
          </cell>
          <cell r="E29">
            <v>4251831.63</v>
          </cell>
          <cell r="G29">
            <v>113.35</v>
          </cell>
        </row>
        <row r="32">
          <cell r="B32">
            <v>5354603.52</v>
          </cell>
          <cell r="C32">
            <v>1076594.01</v>
          </cell>
          <cell r="D32">
            <v>121650.1</v>
          </cell>
          <cell r="E32">
            <v>6059259.34</v>
          </cell>
          <cell r="G32">
            <v>210.77</v>
          </cell>
        </row>
        <row r="36">
          <cell r="B36">
            <v>1257875.1199999999</v>
          </cell>
          <cell r="C36">
            <v>19546.88</v>
          </cell>
          <cell r="D36">
            <v>0</v>
          </cell>
          <cell r="E36">
            <v>642290.38</v>
          </cell>
          <cell r="G36">
            <v>30.88</v>
          </cell>
        </row>
        <row r="37">
          <cell r="B37">
            <v>2717045.93</v>
          </cell>
          <cell r="C37">
            <v>849593.71</v>
          </cell>
          <cell r="D37">
            <v>0</v>
          </cell>
          <cell r="E37">
            <v>5188182.62</v>
          </cell>
          <cell r="G37">
            <v>113.95</v>
          </cell>
        </row>
        <row r="55">
          <cell r="B55">
            <v>3349891.61</v>
          </cell>
          <cell r="C55">
            <v>319135.63</v>
          </cell>
          <cell r="D55">
            <v>127370</v>
          </cell>
          <cell r="E55">
            <v>824913.47</v>
          </cell>
          <cell r="G55">
            <v>37.31</v>
          </cell>
        </row>
        <row r="58">
          <cell r="B58">
            <v>2996484.91</v>
          </cell>
          <cell r="C58">
            <v>690517.63</v>
          </cell>
          <cell r="D58">
            <v>48186</v>
          </cell>
          <cell r="E58">
            <v>968393.2</v>
          </cell>
          <cell r="G58">
            <v>106.77</v>
          </cell>
        </row>
        <row r="59">
          <cell r="B59">
            <v>1655331.28</v>
          </cell>
          <cell r="C59">
            <v>179700</v>
          </cell>
          <cell r="D59">
            <v>27372</v>
          </cell>
          <cell r="E59">
            <v>204070.43</v>
          </cell>
          <cell r="G59">
            <v>48.67</v>
          </cell>
        </row>
        <row r="61">
          <cell r="B61">
            <v>2829436.95</v>
          </cell>
          <cell r="C61">
            <v>127100</v>
          </cell>
          <cell r="D61">
            <v>61644.5</v>
          </cell>
          <cell r="E61">
            <v>159954.03</v>
          </cell>
          <cell r="G61">
            <v>41.69</v>
          </cell>
        </row>
        <row r="67">
          <cell r="B67">
            <v>4077977.4299999997</v>
          </cell>
          <cell r="C67">
            <v>432653.5</v>
          </cell>
          <cell r="D67">
            <v>63391.5</v>
          </cell>
          <cell r="E67">
            <v>5168007.3</v>
          </cell>
          <cell r="G67">
            <v>192.59</v>
          </cell>
        </row>
        <row r="92">
          <cell r="B92">
            <v>0</v>
          </cell>
          <cell r="C92">
            <v>3000</v>
          </cell>
          <cell r="D92">
            <v>0</v>
          </cell>
          <cell r="E92">
            <v>0</v>
          </cell>
          <cell r="G92">
            <v>10</v>
          </cell>
        </row>
        <row r="93">
          <cell r="B93">
            <v>0</v>
          </cell>
          <cell r="C93">
            <v>9910</v>
          </cell>
          <cell r="D93">
            <v>0</v>
          </cell>
          <cell r="E93">
            <v>0</v>
          </cell>
          <cell r="G93">
            <v>16</v>
          </cell>
        </row>
        <row r="99">
          <cell r="B99">
            <v>0</v>
          </cell>
          <cell r="C99">
            <v>94055</v>
          </cell>
          <cell r="D99">
            <v>0</v>
          </cell>
          <cell r="E99">
            <v>0</v>
          </cell>
          <cell r="G99">
            <v>9</v>
          </cell>
        </row>
        <row r="112">
          <cell r="B112">
            <v>0</v>
          </cell>
          <cell r="C112">
            <v>881890.25</v>
          </cell>
          <cell r="D112">
            <v>0</v>
          </cell>
          <cell r="E112">
            <v>0</v>
          </cell>
          <cell r="G112">
            <v>96</v>
          </cell>
        </row>
        <row r="122">
          <cell r="B122">
            <v>568000</v>
          </cell>
          <cell r="G122">
            <v>9</v>
          </cell>
        </row>
        <row r="123">
          <cell r="B123">
            <v>150000</v>
          </cell>
          <cell r="G123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1"/>
      <sheetName val="ตารางที่2"/>
      <sheetName val="ตารางที่ 3 ตท.กิจกรรม"/>
      <sheetName val="ตารางที่ 4 ตท.ผลิต (2)"/>
      <sheetName val="ตารางที่5"/>
      <sheetName val="ตารางที่6"/>
      <sheetName val="ตารางที่ 7 ต้นทุนกิจกรรม"/>
      <sheetName val="ตารางที่ 8 ต้นทุนผลผลิต"/>
    </sheetNames>
    <sheetDataSet>
      <sheetData sheetId="6">
        <row r="6">
          <cell r="C6">
            <v>40911061.6</v>
          </cell>
          <cell r="D6">
            <v>7341450</v>
          </cell>
          <cell r="E6">
            <v>0</v>
          </cell>
        </row>
        <row r="7">
          <cell r="C7">
            <v>3553085.61</v>
          </cell>
          <cell r="D7">
            <v>2006722.3699999999</v>
          </cell>
          <cell r="E7">
            <v>0</v>
          </cell>
        </row>
        <row r="8">
          <cell r="C8">
            <v>877474.34</v>
          </cell>
          <cell r="D8">
            <v>783992.6799999999</v>
          </cell>
          <cell r="E8">
            <v>0</v>
          </cell>
        </row>
        <row r="9">
          <cell r="C9">
            <v>18051413.84</v>
          </cell>
          <cell r="D9">
            <v>8574246.03</v>
          </cell>
          <cell r="E9">
            <v>0</v>
          </cell>
        </row>
        <row r="10">
          <cell r="C10">
            <v>3985045.9200000004</v>
          </cell>
          <cell r="D10">
            <v>232340.75</v>
          </cell>
          <cell r="E10">
            <v>0</v>
          </cell>
        </row>
        <row r="11">
          <cell r="C11">
            <v>23590354.49</v>
          </cell>
          <cell r="D11">
            <v>2339343.44</v>
          </cell>
          <cell r="E11">
            <v>0</v>
          </cell>
        </row>
        <row r="12">
          <cell r="C12">
            <v>55000</v>
          </cell>
          <cell r="D12">
            <v>1199916</v>
          </cell>
          <cell r="E12">
            <v>5614650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1"/>
      <sheetName val="ตารางที่2"/>
      <sheetName val="ตารางที่ 3 ตท.กิจกรรม"/>
      <sheetName val="ตารางที่ 4 ตท.ผลิต (2)"/>
      <sheetName val="ตารางที่5"/>
      <sheetName val="ตารางที่6"/>
      <sheetName val="Sheet1"/>
      <sheetName val="ตารางที่ 7 ต้นทุนกิจกรรม"/>
      <sheetName val="ตารางที่ 8 ต้นทุนผลผลิต"/>
    </sheetNames>
    <sheetDataSet>
      <sheetData sheetId="3">
        <row r="12">
          <cell r="C12">
            <v>7775255.911891016</v>
          </cell>
          <cell r="D12">
            <v>2403962.581810123</v>
          </cell>
          <cell r="E12">
            <v>776438.5550238868</v>
          </cell>
          <cell r="F12">
            <v>4365650.9</v>
          </cell>
          <cell r="H12">
            <v>189.92000000000004</v>
          </cell>
        </row>
        <row r="14">
          <cell r="C14">
            <v>10509509.040975489</v>
          </cell>
          <cell r="D14">
            <v>3281778.5308862175</v>
          </cell>
          <cell r="E14">
            <v>1059958.004217793</v>
          </cell>
          <cell r="F14">
            <v>4874602.62</v>
          </cell>
          <cell r="H14">
            <v>259.2700000000001</v>
          </cell>
        </row>
        <row r="15">
          <cell r="C15">
            <v>2817616.5112546566</v>
          </cell>
          <cell r="D15">
            <v>797059.4133139397</v>
          </cell>
          <cell r="E15">
            <v>257436.47751608136</v>
          </cell>
          <cell r="F15">
            <v>2429799.91</v>
          </cell>
          <cell r="H15">
            <v>62.97</v>
          </cell>
        </row>
        <row r="17">
          <cell r="C17">
            <v>5393882.559295242</v>
          </cell>
          <cell r="D17">
            <v>1536019.6888303407</v>
          </cell>
          <cell r="E17">
            <v>496107.9330883989</v>
          </cell>
          <cell r="F17">
            <v>3113399.21</v>
          </cell>
          <cell r="H17">
            <v>121.35000000000002</v>
          </cell>
        </row>
        <row r="19">
          <cell r="C19">
            <v>930543.2019439595</v>
          </cell>
          <cell r="D19">
            <v>280242.89996459626</v>
          </cell>
          <cell r="E19">
            <v>90513.6352581553</v>
          </cell>
          <cell r="F19">
            <v>803685.03</v>
          </cell>
          <cell r="H19">
            <v>22.14</v>
          </cell>
        </row>
        <row r="20">
          <cell r="C20">
            <v>7212228.926377067</v>
          </cell>
          <cell r="D20">
            <v>2178780.956228814</v>
          </cell>
          <cell r="E20">
            <v>703708.7640915213</v>
          </cell>
          <cell r="F20">
            <v>1816552.22</v>
          </cell>
          <cell r="H20">
            <v>172.13000000000002</v>
          </cell>
        </row>
        <row r="23">
          <cell r="C23">
            <v>1350854.107780918</v>
          </cell>
          <cell r="D23">
            <v>378973.4609277331</v>
          </cell>
          <cell r="E23">
            <v>122401.9078423296</v>
          </cell>
          <cell r="F23">
            <v>1081864.93</v>
          </cell>
          <cell r="H23">
            <v>29.93999999999999</v>
          </cell>
        </row>
        <row r="24">
          <cell r="C24">
            <v>1265235.8574240135</v>
          </cell>
          <cell r="D24">
            <v>346949.3174358438</v>
          </cell>
          <cell r="E24">
            <v>112058.66045284721</v>
          </cell>
          <cell r="F24">
            <v>813111.28</v>
          </cell>
          <cell r="H24">
            <v>27.410000000000004</v>
          </cell>
        </row>
        <row r="28">
          <cell r="C28">
            <v>9606995.365066683</v>
          </cell>
          <cell r="D28">
            <v>3057609.526442993</v>
          </cell>
          <cell r="E28">
            <v>987555.2724914174</v>
          </cell>
          <cell r="F28">
            <v>1648338.46</v>
          </cell>
          <cell r="H28">
            <v>241.55999999999995</v>
          </cell>
        </row>
        <row r="31">
          <cell r="C31">
            <v>106815.63029335097</v>
          </cell>
          <cell r="D31">
            <v>71114.53069024495</v>
          </cell>
          <cell r="E31">
            <v>31200.78168896682</v>
          </cell>
          <cell r="H31">
            <v>9</v>
          </cell>
        </row>
        <row r="33">
          <cell r="C33">
            <v>71210.42352890066</v>
          </cell>
          <cell r="D33">
            <v>47409.68712682995</v>
          </cell>
          <cell r="E33">
            <v>20800.52112597788</v>
          </cell>
          <cell r="H33">
            <v>6</v>
          </cell>
        </row>
        <row r="34">
          <cell r="C34">
            <v>35605.106764450335</v>
          </cell>
          <cell r="D34">
            <v>23704.843563414976</v>
          </cell>
          <cell r="E34">
            <v>10400.26056298894</v>
          </cell>
          <cell r="F34">
            <v>76969.08</v>
          </cell>
          <cell r="H34">
            <v>3</v>
          </cell>
        </row>
        <row r="37">
          <cell r="C37">
            <v>683773.0431894572</v>
          </cell>
          <cell r="D37">
            <v>458293.64222602284</v>
          </cell>
          <cell r="E37">
            <v>201071.70421778617</v>
          </cell>
          <cell r="H37">
            <v>58</v>
          </cell>
        </row>
      </sheetData>
      <sheetData sheetId="9">
        <row r="13">
          <cell r="C13">
            <v>7775255.911891016</v>
          </cell>
          <cell r="D13">
            <v>2403962.581810123</v>
          </cell>
          <cell r="E13">
            <v>776438.5550238868</v>
          </cell>
          <cell r="F13">
            <v>4365650.9</v>
          </cell>
          <cell r="H13">
            <v>189.92000000000004</v>
          </cell>
        </row>
        <row r="15">
          <cell r="C15">
            <v>10509509.040975489</v>
          </cell>
          <cell r="D15">
            <v>3281778.5308862175</v>
          </cell>
          <cell r="E15">
            <v>1059958.004217793</v>
          </cell>
          <cell r="F15">
            <v>4874602.62</v>
          </cell>
          <cell r="H15">
            <v>259.2700000000001</v>
          </cell>
        </row>
        <row r="16">
          <cell r="C16">
            <v>2817616.5112546566</v>
          </cell>
          <cell r="D16">
            <v>797059.4133139397</v>
          </cell>
          <cell r="E16">
            <v>257436.47751608136</v>
          </cell>
          <cell r="F16">
            <v>2429799.91</v>
          </cell>
          <cell r="H16">
            <v>62.97</v>
          </cell>
        </row>
        <row r="18">
          <cell r="C18">
            <v>5393882.559295242</v>
          </cell>
          <cell r="D18">
            <v>1536019.6888303407</v>
          </cell>
          <cell r="E18">
            <v>496107.9330883989</v>
          </cell>
          <cell r="F18">
            <v>3238672.69</v>
          </cell>
          <cell r="H18">
            <v>121.35000000000002</v>
          </cell>
        </row>
        <row r="20">
          <cell r="C20">
            <v>930543.2019439595</v>
          </cell>
          <cell r="D20">
            <v>280242.89996459626</v>
          </cell>
          <cell r="E20">
            <v>90513.6352581553</v>
          </cell>
          <cell r="F20">
            <v>803685.03</v>
          </cell>
          <cell r="H20">
            <v>22.14</v>
          </cell>
        </row>
        <row r="21">
          <cell r="C21">
            <v>7212228.926377067</v>
          </cell>
          <cell r="D21">
            <v>2178780.956228814</v>
          </cell>
          <cell r="E21">
            <v>703708.7640915213</v>
          </cell>
          <cell r="F21">
            <v>1816552.22</v>
          </cell>
          <cell r="H21">
            <v>172.13000000000002</v>
          </cell>
        </row>
        <row r="24">
          <cell r="C24">
            <v>1350854.107780918</v>
          </cell>
          <cell r="D24">
            <v>378973.4609277331</v>
          </cell>
          <cell r="E24">
            <v>122401.9078423296</v>
          </cell>
          <cell r="F24">
            <v>1081864.93</v>
          </cell>
          <cell r="H24">
            <v>29.93999999999999</v>
          </cell>
        </row>
        <row r="25">
          <cell r="C25">
            <v>1265235.8574240135</v>
          </cell>
          <cell r="D25">
            <v>346949.3174358438</v>
          </cell>
          <cell r="E25">
            <v>112058.66045284721</v>
          </cell>
          <cell r="F25">
            <v>813111.28</v>
          </cell>
          <cell r="H25">
            <v>27.410000000000004</v>
          </cell>
        </row>
        <row r="29">
          <cell r="C29">
            <v>9606995.365066683</v>
          </cell>
          <cell r="D29">
            <v>3057609.526442993</v>
          </cell>
          <cell r="E29">
            <v>987555.2724914174</v>
          </cell>
          <cell r="F29">
            <v>1648338.46</v>
          </cell>
          <cell r="H29">
            <v>241.55999999999995</v>
          </cell>
        </row>
        <row r="32">
          <cell r="C32">
            <v>106815.63029335097</v>
          </cell>
          <cell r="D32">
            <v>71114.53069024495</v>
          </cell>
          <cell r="E32">
            <v>31200.78168896682</v>
          </cell>
          <cell r="F32">
            <v>0</v>
          </cell>
          <cell r="H32">
            <v>9</v>
          </cell>
        </row>
        <row r="34">
          <cell r="C34">
            <v>71210.42352890066</v>
          </cell>
          <cell r="D34">
            <v>47409.68712682995</v>
          </cell>
          <cell r="E34">
            <v>20800.52112597788</v>
          </cell>
          <cell r="F34">
            <v>0</v>
          </cell>
          <cell r="H34">
            <v>6</v>
          </cell>
        </row>
        <row r="35">
          <cell r="C35">
            <v>35605.106764450335</v>
          </cell>
          <cell r="D35">
            <v>23704.843563414976</v>
          </cell>
          <cell r="E35">
            <v>10400.26056298894</v>
          </cell>
          <cell r="F35">
            <v>63044.2</v>
          </cell>
          <cell r="H35">
            <v>3</v>
          </cell>
        </row>
        <row r="38">
          <cell r="C38">
            <v>683773.0431894572</v>
          </cell>
          <cell r="D38">
            <v>458293.64222602284</v>
          </cell>
          <cell r="E38">
            <v>201071.70421778617</v>
          </cell>
          <cell r="F38">
            <v>0</v>
          </cell>
          <cell r="H38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J28:M29"/>
  <sheetViews>
    <sheetView view="pageBreakPreview" zoomScale="90" zoomScaleSheetLayoutView="90" workbookViewId="0" topLeftCell="A19">
      <selection activeCell="J29" sqref="J29"/>
    </sheetView>
  </sheetViews>
  <sheetFormatPr defaultColWidth="9.140625" defaultRowHeight="15"/>
  <sheetData>
    <row r="28" spans="10:13" ht="18">
      <c r="J28" s="3" t="s">
        <v>59</v>
      </c>
      <c r="L28" s="3"/>
      <c r="M28" s="2"/>
    </row>
    <row r="29" spans="10:13" ht="18">
      <c r="J29" s="3" t="s">
        <v>56</v>
      </c>
      <c r="L29" s="3"/>
      <c r="M29" s="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1"/>
  <sheetViews>
    <sheetView view="pageLayout" zoomScaleSheetLayoutView="100" workbookViewId="0" topLeftCell="A7">
      <selection activeCell="G8" sqref="G8"/>
    </sheetView>
  </sheetViews>
  <sheetFormatPr defaultColWidth="9.140625" defaultRowHeight="15"/>
  <cols>
    <col min="1" max="1" width="10.28125" style="10" customWidth="1"/>
    <col min="2" max="3" width="9.140625" style="10" customWidth="1"/>
    <col min="4" max="4" width="28.421875" style="10" customWidth="1"/>
    <col min="5" max="5" width="14.28125" style="10" bestFit="1" customWidth="1"/>
    <col min="6" max="6" width="9.140625" style="10" customWidth="1"/>
    <col min="7" max="7" width="18.140625" style="10" bestFit="1" customWidth="1"/>
    <col min="8" max="16384" width="9.140625" style="10" customWidth="1"/>
  </cols>
  <sheetData>
    <row r="1" spans="1:9" ht="24">
      <c r="A1" s="261" t="s">
        <v>114</v>
      </c>
      <c r="B1" s="261"/>
      <c r="C1" s="261"/>
      <c r="D1" s="261"/>
      <c r="E1" s="261"/>
      <c r="F1" s="261"/>
      <c r="G1" s="261"/>
      <c r="H1" s="261"/>
      <c r="I1" s="261"/>
    </row>
    <row r="2" spans="1:9" ht="24">
      <c r="A2" s="261" t="s">
        <v>0</v>
      </c>
      <c r="B2" s="261"/>
      <c r="C2" s="261"/>
      <c r="D2" s="261"/>
      <c r="E2" s="261"/>
      <c r="F2" s="261"/>
      <c r="G2" s="261"/>
      <c r="H2" s="261"/>
      <c r="I2" s="261"/>
    </row>
    <row r="3" spans="1:9" ht="24">
      <c r="A3" s="261" t="s">
        <v>129</v>
      </c>
      <c r="B3" s="261"/>
      <c r="C3" s="261"/>
      <c r="D3" s="261"/>
      <c r="E3" s="261"/>
      <c r="F3" s="261"/>
      <c r="G3" s="261"/>
      <c r="H3" s="261"/>
      <c r="I3" s="261"/>
    </row>
    <row r="4" spans="1:6" ht="24">
      <c r="A4" s="11"/>
      <c r="B4" s="11"/>
      <c r="C4" s="12"/>
      <c r="D4" s="12"/>
      <c r="E4" s="12"/>
      <c r="F4" s="12"/>
    </row>
    <row r="5" spans="1:6" ht="30.75">
      <c r="A5" s="13" t="s">
        <v>1</v>
      </c>
      <c r="B5" s="14" t="s">
        <v>2</v>
      </c>
      <c r="C5" s="12"/>
      <c r="D5" s="12"/>
      <c r="E5" s="12"/>
      <c r="F5" s="12"/>
    </row>
    <row r="6" spans="1:6" ht="24">
      <c r="A6" s="11"/>
      <c r="B6" s="11"/>
      <c r="C6" s="12"/>
      <c r="D6" s="12"/>
      <c r="E6" s="12"/>
      <c r="F6" s="15"/>
    </row>
    <row r="7" spans="1:6" ht="24">
      <c r="A7" s="14" t="s">
        <v>3</v>
      </c>
      <c r="B7" s="11"/>
      <c r="C7" s="12"/>
      <c r="D7" s="12"/>
      <c r="E7" s="12"/>
      <c r="F7" s="16"/>
    </row>
    <row r="8" spans="1:7" ht="24">
      <c r="A8" s="11"/>
      <c r="B8" s="11" t="s">
        <v>4</v>
      </c>
      <c r="C8" s="12"/>
      <c r="D8" s="12"/>
      <c r="F8" s="17"/>
      <c r="G8" s="18">
        <f>'[1]แสดงผลการดำเนินงาน'!$BE$9</f>
        <v>84823003.27</v>
      </c>
    </row>
    <row r="9" spans="1:7" ht="24">
      <c r="A9" s="11"/>
      <c r="B9" s="11" t="s">
        <v>43</v>
      </c>
      <c r="C9" s="12"/>
      <c r="D9" s="12"/>
      <c r="F9" s="17"/>
      <c r="G9" s="18">
        <f>'[1]แสดงผลการดำเนินงาน'!$BE$10</f>
        <v>26069800</v>
      </c>
    </row>
    <row r="10" spans="1:7" ht="24">
      <c r="A10" s="11"/>
      <c r="B10" s="11" t="s">
        <v>5</v>
      </c>
      <c r="C10" s="12"/>
      <c r="D10" s="12"/>
      <c r="F10" s="17"/>
      <c r="G10" s="18">
        <f>'[1]แสดงผลการดำเนินงาน'!$BE$11</f>
        <v>4039706.48</v>
      </c>
    </row>
    <row r="11" spans="1:7" ht="24">
      <c r="A11" s="11"/>
      <c r="B11" s="11" t="s">
        <v>6</v>
      </c>
      <c r="C11" s="12"/>
      <c r="D11" s="12"/>
      <c r="F11" s="17"/>
      <c r="G11" s="18">
        <f>'[1]แสดงผลการดำเนินงาน'!$BE$13</f>
        <v>2974999.78</v>
      </c>
    </row>
    <row r="12" spans="1:7" ht="24">
      <c r="A12" s="11"/>
      <c r="B12" s="11" t="s">
        <v>44</v>
      </c>
      <c r="C12" s="12"/>
      <c r="D12" s="12"/>
      <c r="F12" s="17"/>
      <c r="G12" s="18">
        <f>'[1]แสดงผลการดำเนินงาน'!$BE$12</f>
        <v>64122.15</v>
      </c>
    </row>
    <row r="13" spans="1:7" ht="24">
      <c r="A13" s="11"/>
      <c r="B13" s="11" t="s">
        <v>7</v>
      </c>
      <c r="C13" s="12"/>
      <c r="D13" s="12"/>
      <c r="F13" s="17"/>
      <c r="G13" s="18">
        <f>'[1]แสดงผลการดำเนินงาน'!$BE$14</f>
        <v>22241219.830000002</v>
      </c>
    </row>
    <row r="14" spans="1:7" ht="24.75" thickBot="1">
      <c r="A14" s="11"/>
      <c r="B14" s="11" t="s">
        <v>8</v>
      </c>
      <c r="C14" s="12"/>
      <c r="D14" s="12"/>
      <c r="F14" s="19"/>
      <c r="G14" s="20">
        <f>SUM(G8:G13)</f>
        <v>140212851.51000002</v>
      </c>
    </row>
    <row r="15" spans="1:7" ht="24.75" thickTop="1">
      <c r="A15" s="11"/>
      <c r="B15" s="11" t="s">
        <v>9</v>
      </c>
      <c r="C15" s="12"/>
      <c r="D15" s="12"/>
      <c r="F15" s="21"/>
      <c r="G15" s="22">
        <f>'[1]งบฐานะการเงิน'!$BC$53</f>
        <v>-84826529.26</v>
      </c>
    </row>
    <row r="16" spans="1:6" ht="24">
      <c r="A16" s="11"/>
      <c r="B16" s="11"/>
      <c r="C16" s="12"/>
      <c r="D16" s="12"/>
      <c r="E16" s="12"/>
      <c r="F16" s="12"/>
    </row>
    <row r="17" spans="1:7" ht="24">
      <c r="A17" s="11"/>
      <c r="B17" s="11"/>
      <c r="C17" s="12"/>
      <c r="D17" s="12"/>
      <c r="E17" s="12"/>
      <c r="F17" s="12"/>
      <c r="G17" s="23"/>
    </row>
    <row r="18" spans="1:6" ht="24">
      <c r="A18" s="11"/>
      <c r="B18" s="11"/>
      <c r="C18" s="12"/>
      <c r="D18" s="12"/>
      <c r="E18" s="12"/>
      <c r="F18" s="12"/>
    </row>
    <row r="19" spans="1:6" ht="24">
      <c r="A19" s="11"/>
      <c r="B19" s="11"/>
      <c r="C19" s="12"/>
      <c r="D19" s="12"/>
      <c r="E19" s="12"/>
      <c r="F19" s="12"/>
    </row>
    <row r="20" spans="1:6" ht="24">
      <c r="A20" s="11"/>
      <c r="B20" s="11"/>
      <c r="C20" s="12"/>
      <c r="D20" s="12"/>
      <c r="E20" s="12"/>
      <c r="F20" s="12"/>
    </row>
    <row r="21" spans="1:6" ht="24">
      <c r="A21" s="11"/>
      <c r="B21" s="11"/>
      <c r="C21" s="12"/>
      <c r="D21" s="12"/>
      <c r="E21" s="12"/>
      <c r="F21" s="12"/>
    </row>
  </sheetData>
  <sheetProtection/>
  <mergeCells count="3">
    <mergeCell ref="A1:I1"/>
    <mergeCell ref="A2:I2"/>
    <mergeCell ref="A3:I3"/>
  </mergeCells>
  <printOptions/>
  <pageMargins left="1.1528125" right="0.63" top="0.8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7"/>
  <sheetViews>
    <sheetView view="pageLayout" zoomScaleSheetLayoutView="90" workbookViewId="0" topLeftCell="A7">
      <selection activeCell="C4" sqref="C4"/>
    </sheetView>
  </sheetViews>
  <sheetFormatPr defaultColWidth="9.140625" defaultRowHeight="15"/>
  <cols>
    <col min="1" max="1" width="9.140625" style="10" customWidth="1"/>
    <col min="2" max="2" width="46.57421875" style="10" bestFit="1" customWidth="1"/>
    <col min="3" max="3" width="18.140625" style="10" customWidth="1"/>
    <col min="4" max="4" width="18.28125" style="10" customWidth="1"/>
    <col min="5" max="5" width="18.421875" style="10" customWidth="1"/>
    <col min="6" max="6" width="17.28125" style="10" customWidth="1"/>
    <col min="7" max="7" width="16.7109375" style="10" bestFit="1" customWidth="1"/>
    <col min="8" max="9" width="15.140625" style="10" bestFit="1" customWidth="1"/>
    <col min="10" max="14" width="9.140625" style="10" customWidth="1"/>
    <col min="15" max="15" width="15.140625" style="10" bestFit="1" customWidth="1"/>
    <col min="16" max="16384" width="9.140625" style="10" customWidth="1"/>
  </cols>
  <sheetData>
    <row r="1" spans="1:6" ht="17.25">
      <c r="A1" s="24"/>
      <c r="B1" s="24"/>
      <c r="C1" s="24"/>
      <c r="D1" s="24"/>
      <c r="E1" s="24"/>
      <c r="F1" s="24"/>
    </row>
    <row r="2" spans="1:10" ht="30.75">
      <c r="A2" s="262" t="s">
        <v>110</v>
      </c>
      <c r="B2" s="262"/>
      <c r="C2" s="262"/>
      <c r="D2" s="262"/>
      <c r="E2" s="262"/>
      <c r="F2" s="262"/>
      <c r="H2" s="25"/>
      <c r="I2" s="25"/>
      <c r="J2" s="25"/>
    </row>
    <row r="3" spans="1:10" ht="24">
      <c r="A3" s="263" t="s">
        <v>10</v>
      </c>
      <c r="B3" s="264"/>
      <c r="C3" s="26" t="s">
        <v>11</v>
      </c>
      <c r="D3" s="26" t="s">
        <v>12</v>
      </c>
      <c r="E3" s="27" t="s">
        <v>13</v>
      </c>
      <c r="F3" s="27" t="s">
        <v>14</v>
      </c>
      <c r="G3" s="28"/>
      <c r="H3" s="25"/>
      <c r="I3" s="25"/>
      <c r="J3" s="25"/>
    </row>
    <row r="4" spans="1:10" ht="24">
      <c r="A4" s="267" t="s">
        <v>15</v>
      </c>
      <c r="B4" s="267"/>
      <c r="C4" s="29">
        <f>'[1]แสดงผลการดำเนินงาน'!$BC$36</f>
        <v>45172013.88</v>
      </c>
      <c r="D4" s="30">
        <f>'[1]แสดงผลการดำเนินงาน'!$BD$36</f>
        <v>6581861</v>
      </c>
      <c r="E4" s="30">
        <v>0</v>
      </c>
      <c r="F4" s="30">
        <f>SUM(C4:E4)</f>
        <v>51753874.88</v>
      </c>
      <c r="G4" s="28"/>
      <c r="H4" s="25"/>
      <c r="I4" s="31"/>
      <c r="J4" s="25"/>
    </row>
    <row r="5" spans="1:10" ht="24">
      <c r="A5" s="265" t="s">
        <v>48</v>
      </c>
      <c r="B5" s="265"/>
      <c r="C5" s="32">
        <f>'[1]แสดงผลการดำเนินงาน'!$BC$38</f>
        <v>1148516</v>
      </c>
      <c r="D5" s="32">
        <f>'[1]แสดงผลการดำเนินงาน'!$BD$38</f>
        <v>1283539.99</v>
      </c>
      <c r="E5" s="32">
        <v>0</v>
      </c>
      <c r="F5" s="32">
        <f aca="true" t="shared" si="0" ref="F5:F10">SUM(C5:E5)</f>
        <v>2432055.99</v>
      </c>
      <c r="H5" s="25"/>
      <c r="I5" s="33"/>
      <c r="J5" s="25"/>
    </row>
    <row r="6" spans="1:10" ht="24">
      <c r="A6" s="265" t="s">
        <v>49</v>
      </c>
      <c r="B6" s="265"/>
      <c r="C6" s="32">
        <f>'[1]แสดงผลการดำเนินงาน'!$BC$39</f>
        <v>546289.12</v>
      </c>
      <c r="D6" s="32">
        <f>'[1]แสดงผลการดำเนินงาน'!$BD$39</f>
        <v>294500.28</v>
      </c>
      <c r="E6" s="32">
        <v>0</v>
      </c>
      <c r="F6" s="32">
        <f t="shared" si="0"/>
        <v>840789.4</v>
      </c>
      <c r="H6" s="25"/>
      <c r="I6" s="25"/>
      <c r="J6" s="25"/>
    </row>
    <row r="7" spans="1:10" ht="24">
      <c r="A7" s="265" t="s">
        <v>50</v>
      </c>
      <c r="B7" s="265"/>
      <c r="C7" s="32">
        <f>'[1]แสดงผลการดำเนินงาน'!$BC$40</f>
        <v>14130669.219999999</v>
      </c>
      <c r="D7" s="32">
        <f>'[1]แสดงผลการดำเนินงาน'!$BD$40</f>
        <v>7288161.24</v>
      </c>
      <c r="E7" s="32">
        <v>0</v>
      </c>
      <c r="F7" s="32">
        <f t="shared" si="0"/>
        <v>21418830.46</v>
      </c>
      <c r="H7" s="33"/>
      <c r="I7" s="25"/>
      <c r="J7" s="25"/>
    </row>
    <row r="8" spans="1:13" ht="24">
      <c r="A8" s="265" t="s">
        <v>16</v>
      </c>
      <c r="B8" s="265"/>
      <c r="C8" s="32">
        <f>'[1]แสดงผลการดำเนินงาน'!$BC$41</f>
        <v>2685764.64</v>
      </c>
      <c r="D8" s="34">
        <f>'[1]แสดงผลการดำเนินงาน'!$BD$41</f>
        <v>1313077.47</v>
      </c>
      <c r="E8" s="32">
        <v>0</v>
      </c>
      <c r="F8" s="32">
        <f t="shared" si="0"/>
        <v>3998842.1100000003</v>
      </c>
      <c r="G8" s="23"/>
      <c r="H8" s="25"/>
      <c r="I8" s="35"/>
      <c r="J8" s="25"/>
      <c r="M8" s="36"/>
    </row>
    <row r="9" spans="1:10" ht="24">
      <c r="A9" s="265" t="s">
        <v>51</v>
      </c>
      <c r="B9" s="265"/>
      <c r="C9" s="32">
        <f>'[1]แสดงผลการดำเนินงาน'!$BC$42</f>
        <v>30790649.15</v>
      </c>
      <c r="D9" s="32">
        <f>'[1]แสดงผลการดำเนินงาน'!$BD$42</f>
        <v>3189450.6500000004</v>
      </c>
      <c r="E9" s="32">
        <v>0</v>
      </c>
      <c r="F9" s="32">
        <f t="shared" si="0"/>
        <v>33980099.8</v>
      </c>
      <c r="G9" s="23"/>
      <c r="H9" s="25"/>
      <c r="I9" s="25"/>
      <c r="J9" s="25"/>
    </row>
    <row r="10" spans="1:9" ht="27.75">
      <c r="A10" s="266" t="s">
        <v>52</v>
      </c>
      <c r="B10" s="266"/>
      <c r="C10" s="29">
        <f>'[1]แสดงผลการดำเนินงาน'!$BC$43</f>
        <v>55000</v>
      </c>
      <c r="D10" s="32">
        <f>'[1]แสดงผลการดำเนินงาน'!$BD$43</f>
        <v>871001</v>
      </c>
      <c r="E10" s="32">
        <v>0</v>
      </c>
      <c r="F10" s="32">
        <f t="shared" si="0"/>
        <v>926001</v>
      </c>
      <c r="G10" s="169">
        <f>F9/18</f>
        <v>1887783.322222222</v>
      </c>
      <c r="I10" s="23"/>
    </row>
    <row r="11" spans="1:9" ht="27.75">
      <c r="A11" s="263" t="s">
        <v>14</v>
      </c>
      <c r="B11" s="264"/>
      <c r="C11" s="37">
        <f>SUM(C4:C10)</f>
        <v>94528902.00999999</v>
      </c>
      <c r="D11" s="37">
        <f>SUM(D4:D10)</f>
        <v>20821591.630000003</v>
      </c>
      <c r="E11" s="37">
        <f>SUM(E4:E10)</f>
        <v>0</v>
      </c>
      <c r="F11" s="37">
        <f>SUM(F4:F10)</f>
        <v>115350493.64</v>
      </c>
      <c r="G11" s="169">
        <f>E11/18</f>
        <v>0</v>
      </c>
      <c r="I11" s="23"/>
    </row>
    <row r="12" spans="1:9" ht="17.25">
      <c r="A12" s="24"/>
      <c r="B12" s="24"/>
      <c r="C12" s="38"/>
      <c r="D12" s="38"/>
      <c r="E12" s="39"/>
      <c r="F12" s="38"/>
      <c r="G12" s="10" t="s">
        <v>115</v>
      </c>
      <c r="I12" s="23"/>
    </row>
    <row r="13" spans="1:9" ht="17.25">
      <c r="A13" s="24"/>
      <c r="B13" s="24"/>
      <c r="C13" s="38"/>
      <c r="D13" s="38"/>
      <c r="E13" s="39"/>
      <c r="F13" s="38"/>
      <c r="I13" s="23"/>
    </row>
    <row r="14" spans="1:15" ht="24">
      <c r="A14" s="24"/>
      <c r="B14" s="40" t="s">
        <v>40</v>
      </c>
      <c r="C14" s="70">
        <f>'[1]แสดงผลการดำเนินงาน'!$BC$44</f>
        <v>94548152.00999999</v>
      </c>
      <c r="D14" s="70">
        <f>'[1]แสดงผลการดำเนินงาน'!$BD$44</f>
        <v>20821591.630000003</v>
      </c>
      <c r="E14" s="36">
        <f>SUM(C14:D14)</f>
        <v>115369743.63999999</v>
      </c>
      <c r="F14" s="42"/>
      <c r="G14" s="28"/>
      <c r="I14" s="28"/>
      <c r="O14" s="23"/>
    </row>
    <row r="15" spans="1:15" ht="24">
      <c r="A15" s="24"/>
      <c r="B15" s="40" t="s">
        <v>111</v>
      </c>
      <c r="C15" s="41"/>
      <c r="D15" s="41"/>
      <c r="E15" s="36"/>
      <c r="F15" s="42"/>
      <c r="O15" s="23"/>
    </row>
    <row r="16" spans="1:15" ht="24">
      <c r="A16" s="24"/>
      <c r="B16" s="43" t="s">
        <v>112</v>
      </c>
      <c r="C16" s="24"/>
      <c r="D16" s="36">
        <f>'[1]แสดงผลการดำเนินงาน'!$BE$37</f>
        <v>19250</v>
      </c>
      <c r="E16" s="24"/>
      <c r="F16" s="42"/>
      <c r="O16" s="23"/>
    </row>
    <row r="17" spans="1:6" ht="24">
      <c r="A17" s="24"/>
      <c r="B17" s="43" t="s">
        <v>53</v>
      </c>
      <c r="C17" s="24"/>
      <c r="D17" s="166">
        <f>-E11</f>
        <v>0</v>
      </c>
      <c r="E17" s="45">
        <f>SUM(D16:D17)</f>
        <v>19250</v>
      </c>
      <c r="F17" s="42"/>
    </row>
    <row r="18" spans="1:8" ht="24.75" thickBot="1">
      <c r="A18" s="24"/>
      <c r="B18" s="43" t="s">
        <v>113</v>
      </c>
      <c r="C18" s="41"/>
      <c r="D18" s="43"/>
      <c r="E18" s="46">
        <f>+E14-E17</f>
        <v>115350493.63999999</v>
      </c>
      <c r="F18" s="42"/>
      <c r="G18" s="28"/>
      <c r="H18" s="28"/>
    </row>
    <row r="19" ht="18" thickTop="1">
      <c r="C19" s="23"/>
    </row>
    <row r="21" ht="17.25">
      <c r="E21" s="28"/>
    </row>
    <row r="27" ht="17.25">
      <c r="E27" s="10" t="s">
        <v>47</v>
      </c>
    </row>
  </sheetData>
  <sheetProtection/>
  <mergeCells count="10">
    <mergeCell ref="A2:F2"/>
    <mergeCell ref="A11:B11"/>
    <mergeCell ref="A8:B8"/>
    <mergeCell ref="A9:B9"/>
    <mergeCell ref="A10:B10"/>
    <mergeCell ref="A7:B7"/>
    <mergeCell ref="A3:B3"/>
    <mergeCell ref="A4:B4"/>
    <mergeCell ref="A5:B5"/>
    <mergeCell ref="A6:B6"/>
  </mergeCells>
  <printOptions/>
  <pageMargins left="0.7086614173228347" right="0.57" top="0.71" bottom="0.7480314960629921" header="0.31496062992125984" footer="0.31496062992125984"/>
  <pageSetup horizontalDpi="600" verticalDpi="600" orientation="landscape" paperSize="9" scale="97" r:id="rId3"/>
  <colBreaks count="1" manualBreakCount="1">
    <brk id="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691"/>
  <sheetViews>
    <sheetView zoomScale="80" zoomScaleNormal="80" zoomScaleSheetLayoutView="93" workbookViewId="0" topLeftCell="A1">
      <pane xSplit="2" ySplit="5" topLeftCell="C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2" sqref="D52"/>
    </sheetView>
  </sheetViews>
  <sheetFormatPr defaultColWidth="8.7109375" defaultRowHeight="15"/>
  <cols>
    <col min="1" max="1" width="7.28125" style="74" customWidth="1"/>
    <col min="2" max="2" width="54.7109375" style="48" bestFit="1" customWidth="1"/>
    <col min="3" max="3" width="17.57421875" style="48" bestFit="1" customWidth="1"/>
    <col min="4" max="4" width="16.7109375" style="48" customWidth="1"/>
    <col min="5" max="5" width="14.421875" style="48" customWidth="1"/>
    <col min="6" max="6" width="16.421875" style="48" bestFit="1" customWidth="1"/>
    <col min="7" max="7" width="16.8515625" style="48" bestFit="1" customWidth="1"/>
    <col min="8" max="8" width="15.28125" style="48" bestFit="1" customWidth="1"/>
    <col min="9" max="9" width="14.140625" style="48" bestFit="1" customWidth="1"/>
    <col min="10" max="10" width="15.28125" style="48" bestFit="1" customWidth="1"/>
    <col min="11" max="11" width="15.421875" style="47" bestFit="1" customWidth="1"/>
    <col min="12" max="12" width="14.140625" style="47" bestFit="1" customWidth="1"/>
    <col min="13" max="16384" width="8.7109375" style="48" customWidth="1"/>
  </cols>
  <sheetData>
    <row r="1" spans="1:10" ht="16.5" customHeight="1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23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8.5" customHeight="1">
      <c r="A3" s="278" t="s">
        <v>17</v>
      </c>
      <c r="B3" s="279"/>
      <c r="C3" s="269" t="s">
        <v>11</v>
      </c>
      <c r="D3" s="269" t="s">
        <v>12</v>
      </c>
      <c r="E3" s="270" t="s">
        <v>18</v>
      </c>
      <c r="F3" s="271" t="s">
        <v>19</v>
      </c>
      <c r="G3" s="268" t="s">
        <v>20</v>
      </c>
      <c r="H3" s="275" t="s">
        <v>21</v>
      </c>
      <c r="I3" s="268" t="s">
        <v>22</v>
      </c>
      <c r="J3" s="268" t="s">
        <v>23</v>
      </c>
    </row>
    <row r="4" spans="1:10" ht="20.25" customHeight="1">
      <c r="A4" s="280"/>
      <c r="B4" s="281"/>
      <c r="C4" s="269"/>
      <c r="D4" s="269"/>
      <c r="E4" s="270"/>
      <c r="F4" s="271"/>
      <c r="G4" s="268"/>
      <c r="H4" s="276"/>
      <c r="I4" s="268"/>
      <c r="J4" s="268"/>
    </row>
    <row r="5" spans="1:10" ht="21" customHeight="1">
      <c r="A5" s="285" t="s">
        <v>24</v>
      </c>
      <c r="B5" s="286"/>
      <c r="C5" s="49"/>
      <c r="D5" s="49"/>
      <c r="E5" s="49"/>
      <c r="F5" s="49"/>
      <c r="G5" s="50"/>
      <c r="H5" s="51"/>
      <c r="I5" s="52"/>
      <c r="J5" s="52"/>
    </row>
    <row r="6" spans="1:10" ht="21" customHeight="1">
      <c r="A6" s="272" t="s">
        <v>77</v>
      </c>
      <c r="B6" s="272"/>
      <c r="C6" s="53"/>
      <c r="D6" s="53"/>
      <c r="E6" s="53"/>
      <c r="F6" s="53"/>
      <c r="G6" s="53"/>
      <c r="H6" s="53"/>
      <c r="I6" s="54"/>
      <c r="J6" s="54"/>
    </row>
    <row r="7" spans="1:10" ht="21" customHeight="1">
      <c r="A7" s="272" t="s">
        <v>26</v>
      </c>
      <c r="B7" s="272"/>
      <c r="C7" s="61"/>
      <c r="D7" s="61"/>
      <c r="E7" s="61"/>
      <c r="F7" s="61"/>
      <c r="G7" s="61"/>
      <c r="H7" s="61"/>
      <c r="I7" s="54"/>
      <c r="J7" s="61"/>
    </row>
    <row r="8" spans="1:10" ht="21" customHeight="1">
      <c r="A8" s="6">
        <v>2.1</v>
      </c>
      <c r="B8" s="4" t="s">
        <v>116</v>
      </c>
      <c r="C8" s="62"/>
      <c r="D8" s="62"/>
      <c r="E8" s="62"/>
      <c r="F8" s="62"/>
      <c r="G8" s="55"/>
      <c r="H8" s="62"/>
      <c r="I8" s="52"/>
      <c r="J8" s="58"/>
    </row>
    <row r="9" spans="1:12" s="60" customFormat="1" ht="21" customHeight="1">
      <c r="A9" s="7" t="s">
        <v>60</v>
      </c>
      <c r="B9" s="5" t="s">
        <v>99</v>
      </c>
      <c r="C9" s="56"/>
      <c r="D9" s="56"/>
      <c r="E9" s="56"/>
      <c r="F9" s="56"/>
      <c r="G9" s="55"/>
      <c r="H9" s="57"/>
      <c r="I9" s="52"/>
      <c r="J9" s="58"/>
      <c r="K9" s="59"/>
      <c r="L9" s="59"/>
    </row>
    <row r="10" spans="1:10" ht="21" customHeight="1">
      <c r="A10" s="7" t="s">
        <v>128</v>
      </c>
      <c r="B10" s="5" t="s">
        <v>100</v>
      </c>
      <c r="C10" s="55"/>
      <c r="D10" s="55"/>
      <c r="E10" s="56"/>
      <c r="F10" s="56"/>
      <c r="G10" s="55"/>
      <c r="H10" s="55"/>
      <c r="I10" s="52"/>
      <c r="J10" s="58"/>
    </row>
    <row r="11" spans="1:12" s="60" customFormat="1" ht="21" customHeight="1">
      <c r="A11" s="186" t="s">
        <v>61</v>
      </c>
      <c r="B11" s="187" t="s">
        <v>117</v>
      </c>
      <c r="C11" s="62"/>
      <c r="D11" s="62"/>
      <c r="E11" s="62"/>
      <c r="F11" s="56"/>
      <c r="G11" s="55"/>
      <c r="H11" s="57"/>
      <c r="I11" s="52"/>
      <c r="J11" s="58"/>
      <c r="K11" s="59"/>
      <c r="L11" s="59"/>
    </row>
    <row r="12" spans="1:12" s="60" customFormat="1" ht="21" customHeight="1">
      <c r="A12" s="186" t="s">
        <v>62</v>
      </c>
      <c r="B12" s="188" t="s">
        <v>101</v>
      </c>
      <c r="C12" s="189">
        <f>'[2]16.สรุปต้นทุนตามกิจกรรมย่อย'!$B$32</f>
        <v>5354603.52</v>
      </c>
      <c r="D12" s="189">
        <f>'[2]16.สรุปต้นทุนตามกิจกรรมย่อย'!$C$32</f>
        <v>1076594.01</v>
      </c>
      <c r="E12" s="190">
        <f>'[2]16.สรุปต้นทุนตามกิจกรรมย่อย'!$D$32</f>
        <v>121650.1</v>
      </c>
      <c r="F12" s="190">
        <f>'[2]16.สรุปต้นทุนตามกิจกรรมย่อย'!$E$32</f>
        <v>6059259.34</v>
      </c>
      <c r="G12" s="191">
        <f>SUM(C12:F12)</f>
        <v>12612106.969999999</v>
      </c>
      <c r="H12" s="192">
        <f>'[2]16.สรุปต้นทุนตามกิจกรรมย่อย'!$G$32</f>
        <v>210.77</v>
      </c>
      <c r="I12" s="193" t="s">
        <v>25</v>
      </c>
      <c r="J12" s="194">
        <f>+G12/H12</f>
        <v>59838.24533852065</v>
      </c>
      <c r="K12" s="59"/>
      <c r="L12" s="59"/>
    </row>
    <row r="13" spans="1:12" s="60" customFormat="1" ht="21" customHeight="1">
      <c r="A13" s="186" t="s">
        <v>63</v>
      </c>
      <c r="B13" s="187" t="s">
        <v>124</v>
      </c>
      <c r="C13" s="62"/>
      <c r="D13" s="62"/>
      <c r="E13" s="62"/>
      <c r="F13" s="56"/>
      <c r="G13" s="55"/>
      <c r="H13" s="57"/>
      <c r="I13" s="52"/>
      <c r="J13" s="58"/>
      <c r="K13" s="59"/>
      <c r="L13" s="59"/>
    </row>
    <row r="14" spans="1:12" s="60" customFormat="1" ht="21" customHeight="1">
      <c r="A14" s="186" t="s">
        <v>64</v>
      </c>
      <c r="B14" s="188" t="s">
        <v>102</v>
      </c>
      <c r="C14" s="189">
        <f>'[2]16.สรุปต้นทุนตามกิจกรรมย่อย'!$B$28</f>
        <v>6614022.38</v>
      </c>
      <c r="D14" s="189">
        <f>'[2]16.สรุปต้นทุนตามกิจกรรมย่อย'!$C$28</f>
        <v>2166929.81</v>
      </c>
      <c r="E14" s="190">
        <f>'[2]16.สรุปต้นทุนตามกิจกรรมย่อย'!$D$28</f>
        <v>164314</v>
      </c>
      <c r="F14" s="190">
        <f>'[2]16.สรุปต้นทุนตามกิจกรรมย่อย'!$E$28</f>
        <v>2286491.67</v>
      </c>
      <c r="G14" s="191">
        <f>SUM(C14:F14)</f>
        <v>11231757.86</v>
      </c>
      <c r="H14" s="192">
        <f>'[2]16.สรุปต้นทุนตามกิจกรรมย่อย'!$G$28</f>
        <v>251.1</v>
      </c>
      <c r="I14" s="193" t="s">
        <v>25</v>
      </c>
      <c r="J14" s="194">
        <f>+G14/H14</f>
        <v>44730.21847869374</v>
      </c>
      <c r="K14" s="59"/>
      <c r="L14" s="59"/>
    </row>
    <row r="15" spans="1:12" s="60" customFormat="1" ht="21" customHeight="1">
      <c r="A15" s="186" t="s">
        <v>65</v>
      </c>
      <c r="B15" s="188" t="s">
        <v>103</v>
      </c>
      <c r="C15" s="189">
        <f>'[2]16.สรุปต้นทุนตามกิจกรรมย่อย'!$B$27</f>
        <v>3621975.85</v>
      </c>
      <c r="D15" s="189">
        <f>'[2]16.สรุปต้นทุนตามกิจกรรมย่อย'!$C$27</f>
        <v>237344.63</v>
      </c>
      <c r="E15" s="190">
        <f>'[2]16.สรุปต้นทุนตามกิจกรรมย่อย'!$D$27</f>
        <v>63828</v>
      </c>
      <c r="F15" s="190">
        <f>'[2]16.สรุปต้นทุนตามกิจกรรมย่อย'!$E$27</f>
        <v>1632904.23</v>
      </c>
      <c r="G15" s="191">
        <f>SUM(C15:F15)</f>
        <v>5556052.71</v>
      </c>
      <c r="H15" s="195">
        <f>'[2]16.สรุปต้นทุนตามกิจกรรมย่อย'!$G$27</f>
        <v>61.69</v>
      </c>
      <c r="I15" s="193" t="s">
        <v>25</v>
      </c>
      <c r="J15" s="194">
        <f>+G15/H15</f>
        <v>90064.07375587616</v>
      </c>
      <c r="K15" s="59"/>
      <c r="L15" s="59"/>
    </row>
    <row r="16" spans="1:12" s="60" customFormat="1" ht="21" customHeight="1">
      <c r="A16" s="7" t="s">
        <v>66</v>
      </c>
      <c r="B16" s="5" t="s">
        <v>104</v>
      </c>
      <c r="C16" s="56">
        <v>0</v>
      </c>
      <c r="D16" s="56">
        <v>0</v>
      </c>
      <c r="E16" s="56">
        <v>0</v>
      </c>
      <c r="F16" s="56">
        <v>0</v>
      </c>
      <c r="G16" s="55">
        <v>0</v>
      </c>
      <c r="H16" s="57">
        <v>0</v>
      </c>
      <c r="I16" s="52">
        <v>0</v>
      </c>
      <c r="J16" s="58">
        <v>0</v>
      </c>
      <c r="K16" s="59"/>
      <c r="L16" s="59"/>
    </row>
    <row r="17" spans="1:12" s="60" customFormat="1" ht="21" customHeight="1">
      <c r="A17" s="186" t="s">
        <v>67</v>
      </c>
      <c r="B17" s="188" t="s">
        <v>105</v>
      </c>
      <c r="C17" s="189">
        <f>'[2]16.สรุปต้นทุนตามกิจกรรมย่อย'!$B$29</f>
        <v>4251564.760000001</v>
      </c>
      <c r="D17" s="189">
        <f>'[2]16.สรุปต้นทุนตามกิจกรรมย่อย'!$C$29</f>
        <v>505344.03</v>
      </c>
      <c r="E17" s="190">
        <f>'[2]16.สรุปต้นทุนตามกิจกรรมย่อย'!$D$29</f>
        <v>80039.5</v>
      </c>
      <c r="F17" s="190">
        <f>'[2]16.สรุปต้นทุนตามกิจกรรมย่อย'!$E$29</f>
        <v>4251831.63</v>
      </c>
      <c r="G17" s="191">
        <f>SUM(C17:F17)</f>
        <v>9088779.920000002</v>
      </c>
      <c r="H17" s="195">
        <f>'[2]16.สรุปต้นทุนตามกิจกรรมย่อย'!$G$29</f>
        <v>113.35</v>
      </c>
      <c r="I17" s="193" t="s">
        <v>25</v>
      </c>
      <c r="J17" s="194">
        <f>+G17/H17</f>
        <v>80183.32527569478</v>
      </c>
      <c r="K17" s="59"/>
      <c r="L17" s="59"/>
    </row>
    <row r="18" spans="1:12" s="60" customFormat="1" ht="21" customHeight="1">
      <c r="A18" s="186"/>
      <c r="B18" s="187" t="s">
        <v>118</v>
      </c>
      <c r="C18" s="62"/>
      <c r="D18" s="62"/>
      <c r="E18" s="62"/>
      <c r="F18" s="56"/>
      <c r="G18" s="55"/>
      <c r="H18" s="165"/>
      <c r="I18" s="52"/>
      <c r="J18" s="58"/>
      <c r="K18" s="59"/>
      <c r="L18" s="59"/>
    </row>
    <row r="19" spans="1:12" s="60" customFormat="1" ht="21" customHeight="1">
      <c r="A19" s="186" t="s">
        <v>68</v>
      </c>
      <c r="B19" s="188" t="s">
        <v>119</v>
      </c>
      <c r="C19" s="189">
        <f>'[2]16.สรุปต้นทุนตามกิจกรรมย่อย'!$B$36</f>
        <v>1257875.1199999999</v>
      </c>
      <c r="D19" s="189">
        <f>'[2]16.สรุปต้นทุนตามกิจกรรมย่อย'!$C$36</f>
        <v>19546.88</v>
      </c>
      <c r="E19" s="190">
        <f>'[2]16.สรุปต้นทุนตามกิจกรรมย่อย'!$D$36</f>
        <v>0</v>
      </c>
      <c r="F19" s="190">
        <f>'[2]16.สรุปต้นทุนตามกิจกรรมย่อย'!$E$36</f>
        <v>642290.38</v>
      </c>
      <c r="G19" s="191">
        <f>SUM(C19:F19)</f>
        <v>1919712.38</v>
      </c>
      <c r="H19" s="195">
        <f>'[2]16.สรุปต้นทุนตามกิจกรรมย่อย'!$G$36</f>
        <v>30.88</v>
      </c>
      <c r="I19" s="193" t="s">
        <v>25</v>
      </c>
      <c r="J19" s="194">
        <f>+G19/H19</f>
        <v>62166.85168393782</v>
      </c>
      <c r="K19" s="59"/>
      <c r="L19" s="59"/>
    </row>
    <row r="20" spans="1:12" s="60" customFormat="1" ht="21" customHeight="1">
      <c r="A20" s="186" t="s">
        <v>69</v>
      </c>
      <c r="B20" s="188" t="s">
        <v>106</v>
      </c>
      <c r="C20" s="189">
        <f>'[2]16.สรุปต้นทุนตามกิจกรรมย่อย'!$B$37</f>
        <v>2717045.93</v>
      </c>
      <c r="D20" s="189">
        <f>'[2]16.สรุปต้นทุนตามกิจกรรมย่อย'!$C$37</f>
        <v>849593.71</v>
      </c>
      <c r="E20" s="190">
        <f>'[2]16.สรุปต้นทุนตามกิจกรรมย่อย'!$D$37</f>
        <v>0</v>
      </c>
      <c r="F20" s="190">
        <f>'[2]16.สรุปต้นทุนตามกิจกรรมย่อย'!$E$37</f>
        <v>5188182.62</v>
      </c>
      <c r="G20" s="191">
        <f>SUM(C20:F20)</f>
        <v>8754822.26</v>
      </c>
      <c r="H20" s="195">
        <f>'[2]16.สรุปต้นทุนตามกิจกรรมย่อย'!$G$37</f>
        <v>113.95</v>
      </c>
      <c r="I20" s="193" t="s">
        <v>25</v>
      </c>
      <c r="J20" s="194">
        <f>+G20/H20</f>
        <v>76830.3840280825</v>
      </c>
      <c r="K20" s="59"/>
      <c r="L20" s="59"/>
    </row>
    <row r="21" spans="1:10" ht="21" customHeight="1">
      <c r="A21" s="272" t="s">
        <v>27</v>
      </c>
      <c r="B21" s="272"/>
      <c r="C21" s="61"/>
      <c r="D21" s="61"/>
      <c r="E21" s="61"/>
      <c r="F21" s="61"/>
      <c r="G21" s="61"/>
      <c r="H21" s="61"/>
      <c r="I21" s="54"/>
      <c r="J21" s="61"/>
    </row>
    <row r="22" spans="1:10" ht="21" customHeight="1">
      <c r="A22" s="196">
        <v>3.1</v>
      </c>
      <c r="B22" s="187" t="s">
        <v>86</v>
      </c>
      <c r="C22" s="55"/>
      <c r="D22" s="55"/>
      <c r="E22" s="55"/>
      <c r="F22" s="55"/>
      <c r="G22" s="55"/>
      <c r="H22" s="55"/>
      <c r="I22" s="52"/>
      <c r="J22" s="58"/>
    </row>
    <row r="23" spans="1:12" s="60" customFormat="1" ht="21" customHeight="1">
      <c r="A23" s="186" t="s">
        <v>71</v>
      </c>
      <c r="B23" s="188" t="s">
        <v>108</v>
      </c>
      <c r="C23" s="190">
        <f>'[2]16.สรุปต้นทุนตามกิจกรรมย่อย'!$B$58</f>
        <v>2996484.91</v>
      </c>
      <c r="D23" s="190">
        <f>'[2]16.สรุปต้นทุนตามกิจกรรมย่อย'!$C$58</f>
        <v>690517.63</v>
      </c>
      <c r="E23" s="190">
        <f>'[2]16.สรุปต้นทุนตามกิจกรรมย่อย'!$D$58</f>
        <v>48186</v>
      </c>
      <c r="F23" s="190">
        <f>'[2]16.สรุปต้นทุนตามกิจกรรมย่อย'!$E$58</f>
        <v>968393.2</v>
      </c>
      <c r="G23" s="191">
        <f>SUM(C23:F23)</f>
        <v>4703581.74</v>
      </c>
      <c r="H23" s="192">
        <f>'[2]16.สรุปต้นทุนตามกิจกรรมย่อย'!$G$58</f>
        <v>106.77</v>
      </c>
      <c r="I23" s="193" t="s">
        <v>25</v>
      </c>
      <c r="J23" s="194">
        <f>+G23/H23</f>
        <v>44053.40207923574</v>
      </c>
      <c r="K23" s="59"/>
      <c r="L23" s="59"/>
    </row>
    <row r="24" spans="1:12" s="60" customFormat="1" ht="21" customHeight="1">
      <c r="A24" s="186" t="s">
        <v>72</v>
      </c>
      <c r="B24" s="188" t="s">
        <v>131</v>
      </c>
      <c r="C24" s="190">
        <f>'[2]16.สรุปต้นทุนตามกิจกรรมย่อย'!$B$59</f>
        <v>1655331.28</v>
      </c>
      <c r="D24" s="190">
        <f>'[2]16.สรุปต้นทุนตามกิจกรรมย่อย'!$C$59</f>
        <v>179700</v>
      </c>
      <c r="E24" s="190">
        <f>'[2]16.สรุปต้นทุนตามกิจกรรมย่อย'!$D$59</f>
        <v>27372</v>
      </c>
      <c r="F24" s="190">
        <f>'[2]16.สรุปต้นทุนตามกิจกรรมย่อย'!$E$59</f>
        <v>204070.43</v>
      </c>
      <c r="G24" s="191">
        <f>SUM(C24:F24)</f>
        <v>2066473.71</v>
      </c>
      <c r="H24" s="192">
        <f>'[2]16.สรุปต้นทุนตามกิจกรรมย่อย'!$G$59</f>
        <v>48.67</v>
      </c>
      <c r="I24" s="193" t="s">
        <v>25</v>
      </c>
      <c r="J24" s="194">
        <f>+G24/H24</f>
        <v>42458.88041914937</v>
      </c>
      <c r="K24" s="59"/>
      <c r="L24" s="59"/>
    </row>
    <row r="25" spans="1:12" s="60" customFormat="1" ht="21" customHeight="1">
      <c r="A25" s="186" t="s">
        <v>73</v>
      </c>
      <c r="B25" s="188" t="s">
        <v>109</v>
      </c>
      <c r="C25" s="190">
        <f>'[2]16.สรุปต้นทุนตามกิจกรรมย่อย'!$B$61</f>
        <v>2829436.95</v>
      </c>
      <c r="D25" s="190">
        <f>'[2]16.สรุปต้นทุนตามกิจกรรมย่อย'!$C$61</f>
        <v>127100</v>
      </c>
      <c r="E25" s="190">
        <f>'[2]16.สรุปต้นทุนตามกิจกรรมย่อย'!$D$61</f>
        <v>61644.5</v>
      </c>
      <c r="F25" s="190">
        <f>'[2]16.สรุปต้นทุนตามกิจกรรมย่อย'!$E$61</f>
        <v>159954.03</v>
      </c>
      <c r="G25" s="191">
        <f>SUM(C25:F25)</f>
        <v>3178135.48</v>
      </c>
      <c r="H25" s="192">
        <f>'[2]16.สรุปต้นทุนตามกิจกรรมย่อย'!$G$61</f>
        <v>41.69</v>
      </c>
      <c r="I25" s="193" t="s">
        <v>25</v>
      </c>
      <c r="J25" s="194">
        <f>+G25/H25</f>
        <v>76232.56128568003</v>
      </c>
      <c r="K25" s="59"/>
      <c r="L25" s="59"/>
    </row>
    <row r="26" spans="1:12" s="60" customFormat="1" ht="21" customHeight="1">
      <c r="A26" s="186" t="s">
        <v>74</v>
      </c>
      <c r="B26" s="188" t="s">
        <v>130</v>
      </c>
      <c r="C26" s="190">
        <f>'[2]16.สรุปต้นทุนตามกิจกรรมย่อย'!$B$55</f>
        <v>3349891.61</v>
      </c>
      <c r="D26" s="190">
        <f>'[2]16.สรุปต้นทุนตามกิจกรรมย่อย'!$C$55</f>
        <v>319135.63</v>
      </c>
      <c r="E26" s="190">
        <f>'[2]16.สรุปต้นทุนตามกิจกรรมย่อย'!$D$55</f>
        <v>127370</v>
      </c>
      <c r="F26" s="190">
        <f>'[2]16.สรุปต้นทุนตามกิจกรรมย่อย'!$E$55</f>
        <v>824913.47</v>
      </c>
      <c r="G26" s="191">
        <f>SUM(C26:F26)</f>
        <v>4621310.71</v>
      </c>
      <c r="H26" s="192">
        <f>'[2]16.สรุปต้นทุนตามกิจกรรมย่อย'!$G$55</f>
        <v>37.31</v>
      </c>
      <c r="I26" s="193" t="s">
        <v>25</v>
      </c>
      <c r="J26" s="194">
        <f>+G26/H26</f>
        <v>123862.52238005896</v>
      </c>
      <c r="K26" s="59"/>
      <c r="L26" s="59"/>
    </row>
    <row r="27" spans="1:12" s="60" customFormat="1" ht="21" customHeight="1">
      <c r="A27" s="7" t="s">
        <v>75</v>
      </c>
      <c r="B27" s="5" t="s">
        <v>121</v>
      </c>
      <c r="C27" s="56">
        <v>0</v>
      </c>
      <c r="D27" s="56">
        <v>0</v>
      </c>
      <c r="E27" s="56">
        <v>0</v>
      </c>
      <c r="F27" s="56">
        <v>0</v>
      </c>
      <c r="G27" s="55">
        <v>0</v>
      </c>
      <c r="H27" s="57">
        <v>0</v>
      </c>
      <c r="I27" s="52">
        <v>0</v>
      </c>
      <c r="J27" s="58">
        <v>0</v>
      </c>
      <c r="K27" s="59"/>
      <c r="L27" s="59"/>
    </row>
    <row r="28" spans="1:12" s="60" customFormat="1" ht="21" customHeight="1">
      <c r="A28" s="186" t="s">
        <v>76</v>
      </c>
      <c r="B28" s="187" t="s">
        <v>120</v>
      </c>
      <c r="C28" s="56"/>
      <c r="D28" s="56"/>
      <c r="E28" s="56"/>
      <c r="F28" s="56"/>
      <c r="G28" s="55"/>
      <c r="H28" s="57"/>
      <c r="I28" s="52"/>
      <c r="J28" s="58"/>
      <c r="K28" s="59"/>
      <c r="L28" s="59"/>
    </row>
    <row r="29" spans="1:12" s="60" customFormat="1" ht="21" customHeight="1">
      <c r="A29" s="186" t="s">
        <v>132</v>
      </c>
      <c r="B29" s="188" t="s">
        <v>107</v>
      </c>
      <c r="C29" s="190">
        <f>'[2]16.สรุปต้นทุนตามกิจกรรมย่อย'!$B$67</f>
        <v>4077977.4299999997</v>
      </c>
      <c r="D29" s="190">
        <f>'[2]16.สรุปต้นทุนตามกิจกรรมย่อย'!$C$67</f>
        <v>432653.5</v>
      </c>
      <c r="E29" s="190">
        <f>'[2]16.สรุปต้นทุนตามกิจกรรมย่อย'!$D$67</f>
        <v>63391.5</v>
      </c>
      <c r="F29" s="190">
        <f>'[2]16.สรุปต้นทุนตามกิจกรรมย่อย'!$E$67</f>
        <v>5168007.3</v>
      </c>
      <c r="G29" s="191">
        <f>SUM(C29:F29)</f>
        <v>9742029.73</v>
      </c>
      <c r="H29" s="192">
        <f>'[2]16.สรุปต้นทุนตามกิจกรรมย่อย'!$G$67</f>
        <v>192.59</v>
      </c>
      <c r="I29" s="193" t="s">
        <v>25</v>
      </c>
      <c r="J29" s="194">
        <f>+G29/H29</f>
        <v>50584.296848226804</v>
      </c>
      <c r="K29" s="59"/>
      <c r="L29" s="59"/>
    </row>
    <row r="30" spans="1:10" ht="21" customHeight="1">
      <c r="A30" s="272" t="s">
        <v>28</v>
      </c>
      <c r="B30" s="272"/>
      <c r="C30" s="61"/>
      <c r="D30" s="61"/>
      <c r="E30" s="61"/>
      <c r="F30" s="61"/>
      <c r="G30" s="61"/>
      <c r="H30" s="61"/>
      <c r="I30" s="54"/>
      <c r="J30" s="61"/>
    </row>
    <row r="31" spans="1:10" ht="21" customHeight="1">
      <c r="A31" s="196">
        <v>4.1</v>
      </c>
      <c r="B31" s="187" t="s">
        <v>122</v>
      </c>
      <c r="C31" s="55"/>
      <c r="D31" s="55"/>
      <c r="E31" s="55"/>
      <c r="F31" s="55"/>
      <c r="G31" s="55"/>
      <c r="H31" s="55"/>
      <c r="I31" s="52"/>
      <c r="J31" s="58"/>
    </row>
    <row r="32" spans="1:12" s="64" customFormat="1" ht="21" customHeight="1">
      <c r="A32" s="186" t="s">
        <v>78</v>
      </c>
      <c r="B32" s="188" t="s">
        <v>123</v>
      </c>
      <c r="C32" s="190">
        <f>'[2]16.สรุปต้นทุนตามกิจกรรมย่อย'!$B$99</f>
        <v>0</v>
      </c>
      <c r="D32" s="190">
        <f>'[2]16.สรุปต้นทุนตามกิจกรรมย่อย'!$C$99</f>
        <v>94055</v>
      </c>
      <c r="E32" s="190">
        <f>'[2]16.สรุปต้นทุนตามกิจกรรมย่อย'!$D$99</f>
        <v>0</v>
      </c>
      <c r="F32" s="190">
        <f>'[2]16.สรุปต้นทุนตามกิจกรรมย่อย'!$E$99</f>
        <v>0</v>
      </c>
      <c r="G32" s="191">
        <f>SUM(C32:F32)</f>
        <v>94055</v>
      </c>
      <c r="H32" s="191">
        <f>'[2]16.สรุปต้นทุนตามกิจกรรมย่อย'!$G$99</f>
        <v>9</v>
      </c>
      <c r="I32" s="193" t="s">
        <v>45</v>
      </c>
      <c r="J32" s="194">
        <f>+G32/H32</f>
        <v>10450.555555555555</v>
      </c>
      <c r="K32" s="63"/>
      <c r="L32" s="63"/>
    </row>
    <row r="33" spans="1:12" s="64" customFormat="1" ht="21" customHeight="1">
      <c r="A33" s="186">
        <v>4.2</v>
      </c>
      <c r="B33" s="187" t="s">
        <v>124</v>
      </c>
      <c r="C33" s="56"/>
      <c r="D33" s="56"/>
      <c r="E33" s="56"/>
      <c r="F33" s="56"/>
      <c r="G33" s="55"/>
      <c r="H33" s="55"/>
      <c r="I33" s="52"/>
      <c r="J33" s="58"/>
      <c r="K33" s="63"/>
      <c r="L33" s="63"/>
    </row>
    <row r="34" spans="1:12" s="64" customFormat="1" ht="21" customHeight="1">
      <c r="A34" s="186" t="s">
        <v>126</v>
      </c>
      <c r="B34" s="188" t="s">
        <v>125</v>
      </c>
      <c r="C34" s="190">
        <f>'[2]16.สรุปต้นทุนตามกิจกรรมย่อย'!$B$92</f>
        <v>0</v>
      </c>
      <c r="D34" s="190">
        <f>'[2]16.สรุปต้นทุนตามกิจกรรมย่อย'!$C$92</f>
        <v>3000</v>
      </c>
      <c r="E34" s="190">
        <f>'[2]16.สรุปต้นทุนตามกิจกรรมย่อย'!$D$92</f>
        <v>0</v>
      </c>
      <c r="F34" s="190">
        <f>'[2]16.สรุปต้นทุนตามกิจกรรมย่อย'!$E$92</f>
        <v>0</v>
      </c>
      <c r="G34" s="191">
        <f>SUM(C34:F34)</f>
        <v>3000</v>
      </c>
      <c r="H34" s="191">
        <f>'[2]16.สรุปต้นทุนตามกิจกรรมย่อย'!$G$92</f>
        <v>10</v>
      </c>
      <c r="I34" s="193" t="s">
        <v>45</v>
      </c>
      <c r="J34" s="194">
        <f>+G34/H34</f>
        <v>300</v>
      </c>
      <c r="K34" s="63"/>
      <c r="L34" s="63"/>
    </row>
    <row r="35" spans="1:12" s="64" customFormat="1" ht="21" customHeight="1">
      <c r="A35" s="186" t="s">
        <v>127</v>
      </c>
      <c r="B35" s="188" t="s">
        <v>88</v>
      </c>
      <c r="C35" s="190">
        <f>'[2]16.สรุปต้นทุนตามกิจกรรมย่อย'!$B$93</f>
        <v>0</v>
      </c>
      <c r="D35" s="190">
        <f>'[2]16.สรุปต้นทุนตามกิจกรรมย่อย'!$C$93</f>
        <v>9910</v>
      </c>
      <c r="E35" s="190">
        <f>'[2]16.สรุปต้นทุนตามกิจกรรมย่อย'!$D$93</f>
        <v>0</v>
      </c>
      <c r="F35" s="190">
        <f>'[2]16.สรุปต้นทุนตามกิจกรรมย่อย'!$E$93</f>
        <v>0</v>
      </c>
      <c r="G35" s="191">
        <f>SUM(C35:F35)</f>
        <v>9910</v>
      </c>
      <c r="H35" s="191">
        <f>'[2]16.สรุปต้นทุนตามกิจกรรมย่อย'!$G$93</f>
        <v>16</v>
      </c>
      <c r="I35" s="193" t="s">
        <v>45</v>
      </c>
      <c r="J35" s="194">
        <f>+G35/H35</f>
        <v>619.375</v>
      </c>
      <c r="K35" s="63"/>
      <c r="L35" s="63"/>
    </row>
    <row r="36" spans="1:10" ht="21" customHeight="1">
      <c r="A36" s="272" t="s">
        <v>90</v>
      </c>
      <c r="B36" s="272"/>
      <c r="C36" s="61"/>
      <c r="D36" s="61"/>
      <c r="E36" s="61"/>
      <c r="F36" s="61"/>
      <c r="G36" s="61"/>
      <c r="H36" s="61"/>
      <c r="I36" s="54"/>
      <c r="J36" s="61"/>
    </row>
    <row r="37" spans="1:10" ht="21" customHeight="1">
      <c r="A37" s="196">
        <v>5.1</v>
      </c>
      <c r="B37" s="187" t="s">
        <v>70</v>
      </c>
      <c r="C37" s="56"/>
      <c r="D37" s="56"/>
      <c r="E37" s="56"/>
      <c r="F37" s="56"/>
      <c r="G37" s="55"/>
      <c r="H37" s="56"/>
      <c r="I37" s="52"/>
      <c r="J37" s="58"/>
    </row>
    <row r="38" spans="1:12" s="64" customFormat="1" ht="21" customHeight="1">
      <c r="A38" s="186" t="s">
        <v>79</v>
      </c>
      <c r="B38" s="188" t="s">
        <v>87</v>
      </c>
      <c r="C38" s="190">
        <f>'[2]16.สรุปต้นทุนตามกิจกรรมย่อย'!$B$112</f>
        <v>0</v>
      </c>
      <c r="D38" s="190">
        <f>'[2]16.สรุปต้นทุนตามกิจกรรมย่อย'!$C$112</f>
        <v>881890.25</v>
      </c>
      <c r="E38" s="190">
        <f>'[2]16.สรุปต้นทุนตามกิจกรรมย่อย'!$D$112</f>
        <v>0</v>
      </c>
      <c r="F38" s="190">
        <f>'[2]16.สรุปต้นทุนตามกิจกรรมย่อย'!$E$112</f>
        <v>0</v>
      </c>
      <c r="G38" s="191">
        <f>SUM(C38:F38)</f>
        <v>881890.25</v>
      </c>
      <c r="H38" s="191">
        <f>'[2]16.สรุปต้นทุนตามกิจกรรมย่อย'!$G$112</f>
        <v>96</v>
      </c>
      <c r="I38" s="193" t="s">
        <v>45</v>
      </c>
      <c r="J38" s="194">
        <f>+G38/H38</f>
        <v>9186.356770833334</v>
      </c>
      <c r="K38" s="63"/>
      <c r="L38" s="63"/>
    </row>
    <row r="39" spans="1:10" ht="21" customHeight="1">
      <c r="A39" s="272" t="s">
        <v>91</v>
      </c>
      <c r="B39" s="272"/>
      <c r="C39" s="61"/>
      <c r="D39" s="61"/>
      <c r="E39" s="61"/>
      <c r="F39" s="61"/>
      <c r="G39" s="61"/>
      <c r="H39" s="61"/>
      <c r="I39" s="54"/>
      <c r="J39" s="61"/>
    </row>
    <row r="40" spans="1:10" ht="21" customHeight="1" hidden="1">
      <c r="A40" s="6">
        <v>6.1</v>
      </c>
      <c r="B40" s="4" t="s">
        <v>86</v>
      </c>
      <c r="C40" s="55"/>
      <c r="D40" s="55"/>
      <c r="E40" s="55"/>
      <c r="F40" s="55"/>
      <c r="G40" s="55"/>
      <c r="H40" s="55"/>
      <c r="I40" s="52"/>
      <c r="J40" s="58"/>
    </row>
    <row r="41" spans="1:12" s="64" customFormat="1" ht="21" customHeight="1" hidden="1">
      <c r="A41" s="7" t="s">
        <v>80</v>
      </c>
      <c r="B41" s="5" t="s">
        <v>85</v>
      </c>
      <c r="C41" s="56"/>
      <c r="D41" s="56"/>
      <c r="E41" s="56"/>
      <c r="F41" s="56"/>
      <c r="G41" s="55"/>
      <c r="H41" s="55"/>
      <c r="I41" s="52" t="s">
        <v>45</v>
      </c>
      <c r="J41" s="58"/>
      <c r="K41" s="63"/>
      <c r="L41" s="63"/>
    </row>
    <row r="42" spans="1:10" ht="21" customHeight="1" hidden="1">
      <c r="A42" s="6">
        <v>6.2</v>
      </c>
      <c r="B42" s="4" t="s">
        <v>84</v>
      </c>
      <c r="C42" s="55"/>
      <c r="D42" s="55"/>
      <c r="E42" s="55"/>
      <c r="F42" s="55"/>
      <c r="G42" s="55"/>
      <c r="H42" s="55"/>
      <c r="I42" s="52"/>
      <c r="J42" s="58"/>
    </row>
    <row r="43" spans="1:12" s="64" customFormat="1" ht="21" customHeight="1" hidden="1">
      <c r="A43" s="7" t="s">
        <v>92</v>
      </c>
      <c r="B43" s="5" t="s">
        <v>83</v>
      </c>
      <c r="C43" s="56"/>
      <c r="D43" s="56"/>
      <c r="E43" s="56"/>
      <c r="F43" s="56"/>
      <c r="G43" s="55"/>
      <c r="H43" s="55"/>
      <c r="I43" s="52" t="s">
        <v>45</v>
      </c>
      <c r="J43" s="58"/>
      <c r="K43" s="63"/>
      <c r="L43" s="63"/>
    </row>
    <row r="44" spans="1:12" s="65" customFormat="1" ht="21" customHeight="1">
      <c r="A44" s="284" t="s">
        <v>93</v>
      </c>
      <c r="B44" s="284"/>
      <c r="C44" s="197"/>
      <c r="D44" s="197"/>
      <c r="E44" s="197"/>
      <c r="F44" s="197"/>
      <c r="G44" s="197"/>
      <c r="H44" s="197"/>
      <c r="I44" s="198"/>
      <c r="J44" s="197"/>
      <c r="K44" s="168"/>
      <c r="L44" s="168"/>
    </row>
    <row r="45" spans="1:12" s="65" customFormat="1" ht="21" customHeight="1">
      <c r="A45" s="284" t="s">
        <v>94</v>
      </c>
      <c r="B45" s="284"/>
      <c r="C45" s="197">
        <f>'[2]16.สรุปต้นทุนตามกิจกรรมย่อย'!$B$122</f>
        <v>568000</v>
      </c>
      <c r="D45" s="197"/>
      <c r="E45" s="197"/>
      <c r="F45" s="197"/>
      <c r="G45" s="197">
        <f>SUM(C45:F45)</f>
        <v>568000</v>
      </c>
      <c r="H45" s="197">
        <f>'[2]16.สรุปต้นทุนตามกิจกรรมย่อย'!$G$122</f>
        <v>9</v>
      </c>
      <c r="I45" s="198" t="s">
        <v>97</v>
      </c>
      <c r="J45" s="197">
        <f>+G45/H45</f>
        <v>63111.11111111111</v>
      </c>
      <c r="K45" s="168"/>
      <c r="L45" s="168"/>
    </row>
    <row r="46" spans="1:12" s="65" customFormat="1" ht="21" customHeight="1">
      <c r="A46" s="284" t="s">
        <v>95</v>
      </c>
      <c r="B46" s="284"/>
      <c r="C46" s="197">
        <f>'[2]16.สรุปต้นทุนตามกิจกรรมย่อย'!$B$123</f>
        <v>150000</v>
      </c>
      <c r="D46" s="197"/>
      <c r="E46" s="197"/>
      <c r="F46" s="197"/>
      <c r="G46" s="197">
        <f>SUM(C46:F46)</f>
        <v>150000</v>
      </c>
      <c r="H46" s="197">
        <f>'[2]16.สรุปต้นทุนตามกิจกรรมย่อย'!$G$123</f>
        <v>4</v>
      </c>
      <c r="I46" s="198" t="s">
        <v>97</v>
      </c>
      <c r="J46" s="197">
        <f>+G46/H46</f>
        <v>37500</v>
      </c>
      <c r="K46" s="168"/>
      <c r="L46" s="168"/>
    </row>
    <row r="47" spans="1:12" s="65" customFormat="1" ht="21" customHeight="1">
      <c r="A47" s="273" t="s">
        <v>96</v>
      </c>
      <c r="B47" s="274"/>
      <c r="C47" s="197"/>
      <c r="D47" s="197"/>
      <c r="E47" s="197"/>
      <c r="F47" s="197"/>
      <c r="G47" s="197"/>
      <c r="H47" s="197"/>
      <c r="I47" s="198"/>
      <c r="J47" s="197"/>
      <c r="K47" s="168"/>
      <c r="L47" s="168"/>
    </row>
    <row r="48" spans="1:10" ht="21" customHeight="1">
      <c r="A48" s="7">
        <v>10.1</v>
      </c>
      <c r="B48" s="5" t="s">
        <v>82</v>
      </c>
      <c r="C48" s="56"/>
      <c r="D48" s="56"/>
      <c r="E48" s="56"/>
      <c r="F48" s="56"/>
      <c r="G48" s="55"/>
      <c r="H48" s="55"/>
      <c r="I48" s="52"/>
      <c r="J48" s="58"/>
    </row>
    <row r="49" spans="1:10" ht="21" customHeight="1">
      <c r="A49" s="7">
        <v>10.2</v>
      </c>
      <c r="B49" s="8" t="s">
        <v>81</v>
      </c>
      <c r="C49" s="56"/>
      <c r="D49" s="56"/>
      <c r="E49" s="55"/>
      <c r="F49" s="56"/>
      <c r="G49" s="55"/>
      <c r="H49" s="55"/>
      <c r="I49" s="52"/>
      <c r="J49" s="58"/>
    </row>
    <row r="50" spans="1:10" ht="32.25" customHeight="1">
      <c r="A50" s="282" t="s">
        <v>29</v>
      </c>
      <c r="B50" s="283"/>
      <c r="C50" s="260">
        <f aca="true" t="shared" si="0" ref="C50:H50">SUM(C5:C49)</f>
        <v>39444209.74</v>
      </c>
      <c r="D50" s="260">
        <f t="shared" si="0"/>
        <v>7593315.08</v>
      </c>
      <c r="E50" s="260">
        <f t="shared" si="0"/>
        <v>757795.6</v>
      </c>
      <c r="F50" s="260">
        <f t="shared" si="0"/>
        <v>27386298.3</v>
      </c>
      <c r="G50" s="260">
        <f t="shared" si="0"/>
        <v>75181618.72</v>
      </c>
      <c r="H50" s="260">
        <f t="shared" si="0"/>
        <v>1352.7699999999998</v>
      </c>
      <c r="I50" s="260"/>
      <c r="J50" s="260">
        <f>SUM(J5:J49)</f>
        <v>872172.1600106566</v>
      </c>
    </row>
    <row r="51" spans="1:7" ht="32.25" customHeight="1">
      <c r="A51" s="9"/>
      <c r="B51" s="70"/>
      <c r="C51" s="70"/>
      <c r="D51" s="70"/>
      <c r="E51" s="70"/>
      <c r="F51" s="70"/>
      <c r="G51" s="70"/>
    </row>
    <row r="52" spans="1:10" ht="32.25" customHeight="1">
      <c r="A52" s="9"/>
      <c r="B52" s="66"/>
      <c r="C52" s="70"/>
      <c r="D52" s="70"/>
      <c r="E52" s="70"/>
      <c r="F52" s="70"/>
      <c r="G52" s="67"/>
      <c r="H52" s="67"/>
      <c r="I52" s="67"/>
      <c r="J52" s="67"/>
    </row>
    <row r="53" spans="1:10" ht="32.25" customHeight="1">
      <c r="A53" s="9"/>
      <c r="B53" s="66"/>
      <c r="C53" s="67"/>
      <c r="D53" s="67"/>
      <c r="E53" s="67"/>
      <c r="F53" s="67"/>
      <c r="G53" s="67"/>
      <c r="H53" s="67"/>
      <c r="I53" s="67"/>
      <c r="J53" s="67"/>
    </row>
    <row r="54" spans="1:10" ht="32.25" customHeight="1">
      <c r="A54" s="9"/>
      <c r="B54" s="66"/>
      <c r="C54" s="67"/>
      <c r="D54" s="67"/>
      <c r="E54" s="67"/>
      <c r="F54" s="67"/>
      <c r="G54" s="67"/>
      <c r="H54" s="67"/>
      <c r="I54" s="67"/>
      <c r="J54" s="67"/>
    </row>
    <row r="55" spans="1:10" ht="32.25" customHeight="1">
      <c r="A55" s="9"/>
      <c r="B55" s="66"/>
      <c r="C55" s="67"/>
      <c r="D55" s="67"/>
      <c r="E55" s="67"/>
      <c r="F55" s="67"/>
      <c r="G55" s="67"/>
      <c r="H55" s="67"/>
      <c r="I55" s="67"/>
      <c r="J55" s="67"/>
    </row>
    <row r="56" spans="1:10" ht="32.25" customHeight="1">
      <c r="A56" s="9"/>
      <c r="B56" s="66"/>
      <c r="C56" s="67"/>
      <c r="D56" s="67"/>
      <c r="E56" s="67"/>
      <c r="F56" s="67"/>
      <c r="G56" s="67"/>
      <c r="H56" s="67"/>
      <c r="I56" s="67"/>
      <c r="J56" s="67"/>
    </row>
    <row r="57" spans="1:10" ht="32.25" customHeight="1">
      <c r="A57" s="9"/>
      <c r="B57" s="66"/>
      <c r="C57" s="67"/>
      <c r="D57" s="67"/>
      <c r="E57" s="67"/>
      <c r="F57" s="67"/>
      <c r="G57" s="67"/>
      <c r="H57" s="67"/>
      <c r="I57" s="67"/>
      <c r="J57" s="67"/>
    </row>
    <row r="58" spans="1:10" ht="32.25" customHeight="1">
      <c r="A58" s="9"/>
      <c r="B58" s="66"/>
      <c r="C58" s="67"/>
      <c r="D58" s="67"/>
      <c r="E58" s="67"/>
      <c r="F58" s="67"/>
      <c r="G58" s="67"/>
      <c r="H58" s="67"/>
      <c r="I58" s="67"/>
      <c r="J58" s="67"/>
    </row>
    <row r="59" spans="1:9" ht="24">
      <c r="A59" s="9"/>
      <c r="C59" s="70"/>
      <c r="E59" s="47"/>
      <c r="G59" s="70"/>
      <c r="I59" s="70"/>
    </row>
    <row r="60" spans="1:9" ht="24">
      <c r="A60" s="9"/>
      <c r="I60" s="70"/>
    </row>
    <row r="61" ht="24">
      <c r="A61" s="9"/>
    </row>
    <row r="62" ht="24">
      <c r="A62" s="9"/>
    </row>
    <row r="63" ht="24">
      <c r="A63" s="9"/>
    </row>
    <row r="64" spans="1:4" ht="23.25" customHeight="1">
      <c r="A64" s="9"/>
      <c r="C64" s="47"/>
      <c r="D64" s="70"/>
    </row>
    <row r="65" ht="24">
      <c r="A65" s="9"/>
    </row>
    <row r="66" ht="24">
      <c r="A66" s="9"/>
    </row>
    <row r="67" ht="24">
      <c r="A67" s="9"/>
    </row>
    <row r="68" spans="1:3" ht="24">
      <c r="A68" s="9"/>
      <c r="C68" s="70"/>
    </row>
    <row r="69" ht="24">
      <c r="A69" s="9"/>
    </row>
    <row r="70" ht="24">
      <c r="A70" s="9"/>
    </row>
    <row r="71" ht="24">
      <c r="A71" s="9"/>
    </row>
    <row r="72" ht="15" customHeight="1">
      <c r="A72" s="9"/>
    </row>
    <row r="73" spans="1:3" ht="15" customHeight="1">
      <c r="A73" s="9"/>
      <c r="C73" s="47"/>
    </row>
    <row r="74" ht="15" customHeight="1">
      <c r="A74" s="9"/>
    </row>
    <row r="75" spans="1:4" ht="15" customHeight="1">
      <c r="A75" s="9"/>
      <c r="C75" s="70"/>
      <c r="D75" s="70"/>
    </row>
    <row r="76" ht="15" customHeight="1">
      <c r="A76" s="9"/>
    </row>
    <row r="77" ht="24">
      <c r="A77" s="9"/>
    </row>
    <row r="78" ht="24">
      <c r="A78" s="9"/>
    </row>
    <row r="79" ht="24">
      <c r="A79" s="9"/>
    </row>
    <row r="80" ht="24">
      <c r="A80" s="9"/>
    </row>
    <row r="81" ht="24">
      <c r="A81" s="9"/>
    </row>
    <row r="82" ht="24">
      <c r="A82" s="9"/>
    </row>
    <row r="83" ht="24">
      <c r="A83" s="9"/>
    </row>
    <row r="84" ht="24">
      <c r="A84" s="9"/>
    </row>
    <row r="85" ht="24">
      <c r="A85" s="9"/>
    </row>
    <row r="86" ht="24">
      <c r="A86" s="9"/>
    </row>
    <row r="87" ht="24">
      <c r="A87" s="9"/>
    </row>
    <row r="88" ht="24">
      <c r="A88" s="9"/>
    </row>
    <row r="89" ht="24">
      <c r="A89" s="9"/>
    </row>
    <row r="90" ht="24">
      <c r="A90" s="9"/>
    </row>
    <row r="91" ht="24">
      <c r="A91" s="9"/>
    </row>
    <row r="92" ht="24">
      <c r="A92" s="9"/>
    </row>
    <row r="93" ht="24">
      <c r="A93" s="9"/>
    </row>
    <row r="94" ht="24">
      <c r="A94" s="9"/>
    </row>
    <row r="95" ht="24">
      <c r="A95" s="9"/>
    </row>
    <row r="96" ht="24">
      <c r="A96" s="9"/>
    </row>
    <row r="97" ht="24">
      <c r="A97" s="9"/>
    </row>
    <row r="98" ht="24">
      <c r="A98" s="9"/>
    </row>
    <row r="99" ht="24">
      <c r="A99" s="9"/>
    </row>
    <row r="100" ht="24">
      <c r="A100" s="9"/>
    </row>
    <row r="101" ht="24">
      <c r="A101" s="9"/>
    </row>
    <row r="102" ht="24">
      <c r="A102" s="9"/>
    </row>
    <row r="103" ht="24">
      <c r="A103" s="9"/>
    </row>
    <row r="104" ht="24">
      <c r="A104" s="9"/>
    </row>
    <row r="105" ht="24">
      <c r="A105" s="9"/>
    </row>
    <row r="106" ht="24">
      <c r="A106" s="9"/>
    </row>
    <row r="107" ht="24">
      <c r="A107" s="9"/>
    </row>
    <row r="108" ht="24">
      <c r="A108" s="9"/>
    </row>
    <row r="109" ht="24">
      <c r="A109" s="9"/>
    </row>
    <row r="110" ht="24">
      <c r="A110" s="9"/>
    </row>
    <row r="111" ht="24">
      <c r="A111" s="9"/>
    </row>
    <row r="112" ht="24">
      <c r="A112" s="9"/>
    </row>
    <row r="113" ht="24">
      <c r="A113" s="9"/>
    </row>
    <row r="114" ht="24">
      <c r="A114" s="9"/>
    </row>
    <row r="115" ht="24">
      <c r="A115" s="9"/>
    </row>
    <row r="116" ht="24">
      <c r="A116" s="9"/>
    </row>
    <row r="117" ht="24">
      <c r="A117" s="9"/>
    </row>
    <row r="118" ht="24">
      <c r="A118" s="9"/>
    </row>
    <row r="119" ht="24">
      <c r="A119" s="9"/>
    </row>
    <row r="120" ht="24">
      <c r="A120" s="9"/>
    </row>
    <row r="121" ht="24">
      <c r="A121" s="9"/>
    </row>
    <row r="122" ht="24">
      <c r="A122" s="9"/>
    </row>
    <row r="123" ht="24">
      <c r="A123" s="9"/>
    </row>
    <row r="124" ht="24">
      <c r="A124" s="9"/>
    </row>
    <row r="125" ht="24">
      <c r="A125" s="9"/>
    </row>
    <row r="126" ht="24">
      <c r="A126" s="9"/>
    </row>
    <row r="127" ht="24">
      <c r="A127" s="9"/>
    </row>
    <row r="128" ht="24">
      <c r="A128" s="9"/>
    </row>
    <row r="129" ht="24">
      <c r="A129" s="9"/>
    </row>
    <row r="130" ht="24">
      <c r="A130" s="9"/>
    </row>
    <row r="131" ht="24">
      <c r="A131" s="9"/>
    </row>
    <row r="132" ht="24">
      <c r="A132" s="9"/>
    </row>
    <row r="133" ht="24">
      <c r="A133" s="9"/>
    </row>
    <row r="134" ht="24">
      <c r="A134" s="9"/>
    </row>
    <row r="135" ht="24">
      <c r="A135" s="9"/>
    </row>
    <row r="136" ht="24">
      <c r="A136" s="9"/>
    </row>
    <row r="137" ht="24">
      <c r="A137" s="9"/>
    </row>
    <row r="138" ht="24">
      <c r="A138" s="9"/>
    </row>
    <row r="139" ht="24">
      <c r="A139" s="9"/>
    </row>
    <row r="140" ht="24">
      <c r="A140" s="9"/>
    </row>
    <row r="141" ht="24">
      <c r="A141" s="9"/>
    </row>
    <row r="142" ht="24">
      <c r="A142" s="9"/>
    </row>
    <row r="143" ht="24">
      <c r="A143" s="9"/>
    </row>
    <row r="144" ht="24">
      <c r="A144" s="9"/>
    </row>
    <row r="145" ht="24">
      <c r="A145" s="9"/>
    </row>
    <row r="146" ht="24">
      <c r="A146" s="9"/>
    </row>
    <row r="147" ht="24">
      <c r="A147" s="9"/>
    </row>
    <row r="148" ht="24">
      <c r="A148" s="9"/>
    </row>
    <row r="149" ht="24">
      <c r="A149" s="9"/>
    </row>
    <row r="150" ht="24">
      <c r="A150" s="9"/>
    </row>
    <row r="151" ht="24">
      <c r="A151" s="9"/>
    </row>
    <row r="152" ht="24">
      <c r="A152" s="9"/>
    </row>
    <row r="153" ht="24">
      <c r="A153" s="9"/>
    </row>
    <row r="154" ht="24">
      <c r="A154" s="9"/>
    </row>
    <row r="155" ht="24">
      <c r="A155" s="9"/>
    </row>
    <row r="156" ht="24">
      <c r="A156" s="9"/>
    </row>
    <row r="157" ht="24">
      <c r="A157" s="9"/>
    </row>
    <row r="158" ht="24">
      <c r="A158" s="9"/>
    </row>
    <row r="159" ht="24">
      <c r="A159" s="9"/>
    </row>
    <row r="160" ht="24">
      <c r="A160" s="9"/>
    </row>
    <row r="161" ht="24">
      <c r="A161" s="9"/>
    </row>
    <row r="162" ht="24">
      <c r="A162" s="9"/>
    </row>
    <row r="163" ht="24">
      <c r="A163" s="9"/>
    </row>
    <row r="164" ht="24">
      <c r="A164" s="9"/>
    </row>
    <row r="165" ht="24">
      <c r="A165" s="9"/>
    </row>
    <row r="166" ht="24">
      <c r="A166" s="9"/>
    </row>
    <row r="167" ht="24">
      <c r="A167" s="9"/>
    </row>
    <row r="168" ht="24">
      <c r="A168" s="9"/>
    </row>
    <row r="169" ht="24">
      <c r="A169" s="9"/>
    </row>
    <row r="170" ht="24">
      <c r="A170" s="9"/>
    </row>
    <row r="171" ht="24">
      <c r="A171" s="9"/>
    </row>
    <row r="172" ht="24">
      <c r="A172" s="9"/>
    </row>
    <row r="173" ht="24">
      <c r="A173" s="9"/>
    </row>
    <row r="174" ht="24">
      <c r="A174" s="9"/>
    </row>
    <row r="175" ht="24">
      <c r="A175" s="9"/>
    </row>
    <row r="176" ht="24">
      <c r="A176" s="9"/>
    </row>
    <row r="177" ht="24">
      <c r="A177" s="9"/>
    </row>
    <row r="178" ht="24">
      <c r="A178" s="9"/>
    </row>
    <row r="179" ht="24">
      <c r="A179" s="9"/>
    </row>
    <row r="180" ht="24">
      <c r="A180" s="9"/>
    </row>
    <row r="181" ht="24">
      <c r="A181" s="9"/>
    </row>
    <row r="182" ht="24">
      <c r="A182" s="9"/>
    </row>
    <row r="183" ht="24">
      <c r="A183" s="9"/>
    </row>
    <row r="184" ht="24">
      <c r="A184" s="9"/>
    </row>
    <row r="185" ht="24">
      <c r="A185" s="9"/>
    </row>
    <row r="186" ht="24">
      <c r="A186" s="9"/>
    </row>
    <row r="187" ht="24">
      <c r="A187" s="9"/>
    </row>
    <row r="188" ht="24">
      <c r="A188" s="9"/>
    </row>
    <row r="189" ht="24">
      <c r="A189" s="9"/>
    </row>
    <row r="190" ht="24">
      <c r="A190" s="9"/>
    </row>
    <row r="191" ht="24">
      <c r="A191" s="9"/>
    </row>
    <row r="192" ht="24">
      <c r="A192" s="9"/>
    </row>
    <row r="193" ht="24">
      <c r="A193" s="9"/>
    </row>
    <row r="194" ht="24">
      <c r="A194" s="9"/>
    </row>
    <row r="195" ht="24">
      <c r="A195" s="9"/>
    </row>
    <row r="196" ht="24">
      <c r="A196" s="9"/>
    </row>
    <row r="197" ht="24">
      <c r="A197" s="9"/>
    </row>
    <row r="198" ht="24">
      <c r="A198" s="9"/>
    </row>
    <row r="199" ht="24">
      <c r="A199" s="9"/>
    </row>
    <row r="200" ht="24">
      <c r="A200" s="9"/>
    </row>
    <row r="201" ht="24">
      <c r="A201" s="9"/>
    </row>
    <row r="202" ht="24">
      <c r="A202" s="9"/>
    </row>
    <row r="203" ht="24">
      <c r="A203" s="9"/>
    </row>
    <row r="204" ht="24">
      <c r="A204" s="9"/>
    </row>
    <row r="205" ht="24">
      <c r="A205" s="9"/>
    </row>
    <row r="206" ht="24">
      <c r="A206" s="9"/>
    </row>
    <row r="207" ht="24">
      <c r="A207" s="9"/>
    </row>
    <row r="208" ht="24">
      <c r="A208" s="9"/>
    </row>
    <row r="209" ht="24">
      <c r="A209" s="9"/>
    </row>
    <row r="210" ht="24">
      <c r="A210" s="9"/>
    </row>
    <row r="211" ht="24">
      <c r="A211" s="9"/>
    </row>
    <row r="212" ht="24">
      <c r="A212" s="9"/>
    </row>
    <row r="213" ht="24">
      <c r="A213" s="9"/>
    </row>
    <row r="214" ht="24">
      <c r="A214" s="9"/>
    </row>
    <row r="215" ht="24">
      <c r="A215" s="9"/>
    </row>
    <row r="216" ht="24">
      <c r="A216" s="9"/>
    </row>
    <row r="217" ht="24">
      <c r="A217" s="9"/>
    </row>
    <row r="218" ht="24">
      <c r="A218" s="9"/>
    </row>
    <row r="219" ht="24">
      <c r="A219" s="9"/>
    </row>
    <row r="220" ht="24">
      <c r="A220" s="9"/>
    </row>
    <row r="221" ht="24">
      <c r="A221" s="9"/>
    </row>
    <row r="222" ht="24">
      <c r="A222" s="9"/>
    </row>
    <row r="223" ht="24">
      <c r="A223" s="9"/>
    </row>
    <row r="224" ht="24">
      <c r="A224" s="9"/>
    </row>
    <row r="225" ht="24">
      <c r="A225" s="9"/>
    </row>
    <row r="226" ht="24">
      <c r="A226" s="9"/>
    </row>
    <row r="227" ht="24">
      <c r="A227" s="9"/>
    </row>
    <row r="228" ht="24">
      <c r="A228" s="9"/>
    </row>
    <row r="229" ht="24">
      <c r="A229" s="9"/>
    </row>
    <row r="230" ht="24">
      <c r="A230" s="9"/>
    </row>
    <row r="231" ht="24">
      <c r="A231" s="9"/>
    </row>
    <row r="232" ht="24">
      <c r="A232" s="9"/>
    </row>
    <row r="233" ht="24">
      <c r="A233" s="9"/>
    </row>
    <row r="234" ht="24">
      <c r="A234" s="9"/>
    </row>
    <row r="235" ht="24">
      <c r="A235" s="9"/>
    </row>
    <row r="236" ht="24">
      <c r="A236" s="9"/>
    </row>
    <row r="237" ht="24">
      <c r="A237" s="9"/>
    </row>
    <row r="238" ht="24">
      <c r="A238" s="9"/>
    </row>
    <row r="239" ht="24">
      <c r="A239" s="9"/>
    </row>
    <row r="240" ht="24">
      <c r="A240" s="9"/>
    </row>
    <row r="241" ht="24">
      <c r="A241" s="9"/>
    </row>
    <row r="242" ht="24">
      <c r="A242" s="9"/>
    </row>
    <row r="243" ht="24">
      <c r="A243" s="9"/>
    </row>
    <row r="244" ht="24">
      <c r="A244" s="9"/>
    </row>
    <row r="245" ht="24">
      <c r="A245" s="9"/>
    </row>
    <row r="246" ht="24">
      <c r="A246" s="9"/>
    </row>
    <row r="247" ht="24">
      <c r="A247" s="9"/>
    </row>
    <row r="248" ht="24">
      <c r="A248" s="9"/>
    </row>
    <row r="249" ht="24">
      <c r="A249" s="9"/>
    </row>
    <row r="250" ht="24">
      <c r="A250" s="9"/>
    </row>
    <row r="251" ht="24">
      <c r="A251" s="9"/>
    </row>
    <row r="252" ht="24">
      <c r="A252" s="9"/>
    </row>
    <row r="253" ht="24">
      <c r="A253" s="9"/>
    </row>
    <row r="254" ht="24">
      <c r="A254" s="9"/>
    </row>
    <row r="255" ht="24">
      <c r="A255" s="9"/>
    </row>
    <row r="256" ht="24">
      <c r="A256" s="9"/>
    </row>
    <row r="257" ht="24">
      <c r="A257" s="9"/>
    </row>
    <row r="258" ht="24">
      <c r="A258" s="9"/>
    </row>
    <row r="259" ht="24">
      <c r="A259" s="9"/>
    </row>
    <row r="260" ht="24">
      <c r="A260" s="9"/>
    </row>
    <row r="261" ht="24">
      <c r="A261" s="9"/>
    </row>
    <row r="262" ht="24">
      <c r="A262" s="9"/>
    </row>
    <row r="263" ht="24">
      <c r="A263" s="9"/>
    </row>
    <row r="264" ht="24">
      <c r="A264" s="9"/>
    </row>
    <row r="265" ht="24">
      <c r="A265" s="9"/>
    </row>
    <row r="266" ht="24">
      <c r="A266" s="9"/>
    </row>
    <row r="267" ht="24">
      <c r="A267" s="9"/>
    </row>
    <row r="268" ht="24">
      <c r="A268" s="9"/>
    </row>
    <row r="269" ht="24">
      <c r="A269" s="9"/>
    </row>
    <row r="270" ht="24">
      <c r="A270" s="9"/>
    </row>
    <row r="271" ht="24">
      <c r="A271" s="9"/>
    </row>
    <row r="272" ht="24">
      <c r="A272" s="9"/>
    </row>
    <row r="273" ht="24">
      <c r="A273" s="9"/>
    </row>
    <row r="274" ht="24">
      <c r="A274" s="9"/>
    </row>
    <row r="275" ht="24">
      <c r="A275" s="9"/>
    </row>
    <row r="276" ht="24">
      <c r="A276" s="9"/>
    </row>
    <row r="277" ht="24">
      <c r="A277" s="9"/>
    </row>
    <row r="278" ht="24">
      <c r="A278" s="9"/>
    </row>
    <row r="279" ht="24">
      <c r="A279" s="9"/>
    </row>
    <row r="280" ht="24">
      <c r="A280" s="9"/>
    </row>
    <row r="281" ht="24">
      <c r="A281" s="9"/>
    </row>
    <row r="282" ht="24">
      <c r="A282" s="9"/>
    </row>
    <row r="283" ht="24">
      <c r="A283" s="9"/>
    </row>
    <row r="284" ht="24">
      <c r="A284" s="9"/>
    </row>
    <row r="285" ht="24">
      <c r="A285" s="9"/>
    </row>
    <row r="286" ht="24">
      <c r="A286" s="9"/>
    </row>
    <row r="287" ht="24">
      <c r="A287" s="9"/>
    </row>
    <row r="288" ht="24">
      <c r="A288" s="9"/>
    </row>
    <row r="289" ht="24">
      <c r="A289" s="9"/>
    </row>
    <row r="290" ht="24">
      <c r="A290" s="9"/>
    </row>
    <row r="291" ht="24">
      <c r="A291" s="9"/>
    </row>
    <row r="292" ht="24">
      <c r="A292" s="9"/>
    </row>
    <row r="293" ht="24">
      <c r="A293" s="9"/>
    </row>
    <row r="294" ht="24">
      <c r="A294" s="9"/>
    </row>
    <row r="295" ht="24">
      <c r="A295" s="9"/>
    </row>
    <row r="296" ht="24">
      <c r="A296" s="9"/>
    </row>
    <row r="297" ht="24">
      <c r="A297" s="9"/>
    </row>
    <row r="298" ht="24">
      <c r="A298" s="9"/>
    </row>
    <row r="299" ht="24">
      <c r="A299" s="9"/>
    </row>
    <row r="300" ht="24">
      <c r="A300" s="9"/>
    </row>
    <row r="301" ht="24">
      <c r="A301" s="9"/>
    </row>
    <row r="302" ht="24">
      <c r="A302" s="9"/>
    </row>
    <row r="303" ht="24">
      <c r="A303" s="9"/>
    </row>
    <row r="304" ht="24">
      <c r="A304" s="9"/>
    </row>
    <row r="305" ht="24">
      <c r="A305" s="9"/>
    </row>
    <row r="306" ht="24">
      <c r="A306" s="9"/>
    </row>
    <row r="307" ht="24">
      <c r="A307" s="9"/>
    </row>
    <row r="308" ht="24">
      <c r="A308" s="9"/>
    </row>
    <row r="309" ht="24">
      <c r="A309" s="9"/>
    </row>
    <row r="310" ht="24">
      <c r="A310" s="9"/>
    </row>
    <row r="311" ht="24">
      <c r="A311" s="9"/>
    </row>
    <row r="312" ht="24">
      <c r="A312" s="9"/>
    </row>
    <row r="313" ht="24">
      <c r="A313" s="9"/>
    </row>
    <row r="314" ht="24">
      <c r="A314" s="9"/>
    </row>
    <row r="315" ht="24">
      <c r="A315" s="9"/>
    </row>
    <row r="316" ht="24">
      <c r="A316" s="9"/>
    </row>
    <row r="317" ht="24">
      <c r="A317" s="9"/>
    </row>
    <row r="318" ht="24">
      <c r="A318" s="9"/>
    </row>
    <row r="319" ht="24">
      <c r="A319" s="9"/>
    </row>
    <row r="320" ht="24">
      <c r="A320" s="9"/>
    </row>
    <row r="321" ht="24">
      <c r="A321" s="9"/>
    </row>
    <row r="322" ht="24">
      <c r="A322" s="9"/>
    </row>
    <row r="323" ht="24">
      <c r="A323" s="9"/>
    </row>
    <row r="324" ht="24">
      <c r="A324" s="9"/>
    </row>
    <row r="325" ht="24">
      <c r="A325" s="9"/>
    </row>
    <row r="326" ht="24">
      <c r="A326" s="9"/>
    </row>
    <row r="327" ht="24">
      <c r="A327" s="9"/>
    </row>
    <row r="328" ht="24">
      <c r="A328" s="9"/>
    </row>
    <row r="329" ht="24">
      <c r="A329" s="9"/>
    </row>
    <row r="330" ht="24">
      <c r="A330" s="9"/>
    </row>
    <row r="331" ht="24">
      <c r="A331" s="9"/>
    </row>
    <row r="332" ht="24">
      <c r="A332" s="9"/>
    </row>
    <row r="333" ht="24">
      <c r="A333" s="9"/>
    </row>
    <row r="334" ht="24">
      <c r="A334" s="9"/>
    </row>
    <row r="335" ht="24">
      <c r="A335" s="9"/>
    </row>
    <row r="336" ht="24">
      <c r="A336" s="9"/>
    </row>
    <row r="337" ht="24">
      <c r="A337" s="9"/>
    </row>
    <row r="338" ht="24">
      <c r="A338" s="9"/>
    </row>
    <row r="339" ht="24">
      <c r="A339" s="9"/>
    </row>
    <row r="340" ht="24">
      <c r="A340" s="9"/>
    </row>
    <row r="341" ht="24">
      <c r="A341" s="9"/>
    </row>
    <row r="342" ht="24">
      <c r="A342" s="9"/>
    </row>
    <row r="343" ht="24">
      <c r="A343" s="9"/>
    </row>
    <row r="344" ht="24">
      <c r="A344" s="9"/>
    </row>
    <row r="345" ht="24">
      <c r="A345" s="9"/>
    </row>
    <row r="346" ht="24">
      <c r="A346" s="9"/>
    </row>
    <row r="347" ht="24">
      <c r="A347" s="9"/>
    </row>
    <row r="348" ht="24">
      <c r="A348" s="9"/>
    </row>
    <row r="349" ht="24">
      <c r="A349" s="9"/>
    </row>
    <row r="350" ht="24">
      <c r="A350" s="9"/>
    </row>
    <row r="351" ht="24">
      <c r="A351" s="9"/>
    </row>
    <row r="352" ht="24">
      <c r="A352" s="9"/>
    </row>
    <row r="353" ht="24">
      <c r="A353" s="9"/>
    </row>
    <row r="354" ht="24">
      <c r="A354" s="9"/>
    </row>
    <row r="355" ht="24">
      <c r="A355" s="9"/>
    </row>
    <row r="356" ht="24">
      <c r="A356" s="9"/>
    </row>
    <row r="357" ht="24">
      <c r="A357" s="9"/>
    </row>
    <row r="358" ht="24">
      <c r="A358" s="9"/>
    </row>
    <row r="359" ht="24">
      <c r="A359" s="9"/>
    </row>
    <row r="360" ht="24">
      <c r="A360" s="9"/>
    </row>
    <row r="361" ht="24">
      <c r="A361" s="9"/>
    </row>
    <row r="362" ht="24">
      <c r="A362" s="9"/>
    </row>
    <row r="363" ht="24">
      <c r="A363" s="9"/>
    </row>
    <row r="364" ht="24">
      <c r="A364" s="9"/>
    </row>
    <row r="365" ht="24">
      <c r="A365" s="9"/>
    </row>
    <row r="366" ht="24">
      <c r="A366" s="9"/>
    </row>
    <row r="367" ht="24">
      <c r="A367" s="9"/>
    </row>
    <row r="368" ht="24">
      <c r="A368" s="9"/>
    </row>
    <row r="369" ht="24">
      <c r="A369" s="9"/>
    </row>
    <row r="370" ht="24">
      <c r="A370" s="9"/>
    </row>
    <row r="371" ht="24">
      <c r="A371" s="9"/>
    </row>
    <row r="372" ht="24">
      <c r="A372" s="9"/>
    </row>
    <row r="373" ht="24">
      <c r="A373" s="9"/>
    </row>
    <row r="374" ht="24">
      <c r="A374" s="9"/>
    </row>
    <row r="375" ht="24">
      <c r="A375" s="9"/>
    </row>
    <row r="376" ht="24">
      <c r="A376" s="9"/>
    </row>
    <row r="377" ht="24">
      <c r="A377" s="9"/>
    </row>
    <row r="378" ht="24">
      <c r="A378" s="9"/>
    </row>
    <row r="379" ht="24">
      <c r="A379" s="9"/>
    </row>
    <row r="380" ht="24">
      <c r="A380" s="9"/>
    </row>
    <row r="381" ht="24">
      <c r="A381" s="9"/>
    </row>
    <row r="382" ht="24">
      <c r="A382" s="9"/>
    </row>
    <row r="383" ht="24">
      <c r="A383" s="9"/>
    </row>
    <row r="384" ht="24">
      <c r="A384" s="9"/>
    </row>
    <row r="385" ht="24">
      <c r="A385" s="9"/>
    </row>
    <row r="386" ht="24">
      <c r="A386" s="9"/>
    </row>
    <row r="387" ht="24">
      <c r="A387" s="9"/>
    </row>
    <row r="388" ht="24">
      <c r="A388" s="9"/>
    </row>
    <row r="389" ht="24">
      <c r="A389" s="9"/>
    </row>
    <row r="390" ht="24">
      <c r="A390" s="9"/>
    </row>
    <row r="391" ht="24">
      <c r="A391" s="9"/>
    </row>
    <row r="392" ht="24">
      <c r="A392" s="9"/>
    </row>
    <row r="393" ht="24">
      <c r="A393" s="9"/>
    </row>
    <row r="394" ht="24">
      <c r="A394" s="9"/>
    </row>
    <row r="395" ht="24">
      <c r="A395" s="9"/>
    </row>
    <row r="396" ht="24">
      <c r="A396" s="9"/>
    </row>
    <row r="397" ht="24">
      <c r="A397" s="9"/>
    </row>
    <row r="398" ht="24">
      <c r="A398" s="9"/>
    </row>
    <row r="399" ht="24">
      <c r="A399" s="9"/>
    </row>
    <row r="400" ht="24">
      <c r="A400" s="9"/>
    </row>
    <row r="401" ht="24">
      <c r="A401" s="9"/>
    </row>
    <row r="402" ht="24">
      <c r="A402" s="9"/>
    </row>
    <row r="403" ht="24">
      <c r="A403" s="9"/>
    </row>
    <row r="404" ht="24">
      <c r="A404" s="9"/>
    </row>
    <row r="405" ht="24">
      <c r="A405" s="9"/>
    </row>
    <row r="406" ht="24">
      <c r="A406" s="9"/>
    </row>
    <row r="407" ht="24">
      <c r="A407" s="9"/>
    </row>
    <row r="408" ht="24">
      <c r="A408" s="9"/>
    </row>
    <row r="409" ht="24">
      <c r="A409" s="9"/>
    </row>
    <row r="410" ht="24">
      <c r="A410" s="9"/>
    </row>
    <row r="411" ht="24">
      <c r="A411" s="9"/>
    </row>
    <row r="412" ht="24">
      <c r="A412" s="9"/>
    </row>
    <row r="413" ht="24">
      <c r="A413" s="9"/>
    </row>
    <row r="414" ht="24">
      <c r="A414" s="9"/>
    </row>
    <row r="415" ht="24">
      <c r="A415" s="9"/>
    </row>
    <row r="416" ht="24">
      <c r="A416" s="9"/>
    </row>
    <row r="417" ht="24">
      <c r="A417" s="9"/>
    </row>
    <row r="418" ht="24">
      <c r="A418" s="9"/>
    </row>
    <row r="419" ht="24">
      <c r="A419" s="9"/>
    </row>
    <row r="420" ht="24">
      <c r="A420" s="9"/>
    </row>
    <row r="421" ht="24">
      <c r="A421" s="9"/>
    </row>
    <row r="422" ht="24">
      <c r="A422" s="9"/>
    </row>
    <row r="423" ht="24">
      <c r="A423" s="9"/>
    </row>
    <row r="424" ht="24">
      <c r="A424" s="9"/>
    </row>
    <row r="425" ht="24">
      <c r="A425" s="9"/>
    </row>
    <row r="426" ht="24">
      <c r="A426" s="9"/>
    </row>
    <row r="427" ht="24">
      <c r="A427" s="9"/>
    </row>
    <row r="428" ht="24">
      <c r="A428" s="9"/>
    </row>
    <row r="429" ht="24">
      <c r="A429" s="9"/>
    </row>
    <row r="430" ht="24">
      <c r="A430" s="9"/>
    </row>
    <row r="431" ht="24">
      <c r="A431" s="9"/>
    </row>
    <row r="432" ht="24">
      <c r="A432" s="9"/>
    </row>
    <row r="433" ht="24">
      <c r="A433" s="9"/>
    </row>
    <row r="434" ht="24">
      <c r="A434" s="9"/>
    </row>
    <row r="435" ht="24">
      <c r="A435" s="9"/>
    </row>
    <row r="436" ht="24">
      <c r="A436" s="9"/>
    </row>
    <row r="437" ht="24">
      <c r="A437" s="9"/>
    </row>
    <row r="438" ht="24">
      <c r="A438" s="9"/>
    </row>
    <row r="439" ht="24">
      <c r="A439" s="9"/>
    </row>
    <row r="440" ht="24">
      <c r="A440" s="9"/>
    </row>
    <row r="441" ht="24">
      <c r="A441" s="9"/>
    </row>
    <row r="442" ht="24">
      <c r="A442" s="9"/>
    </row>
    <row r="443" ht="24">
      <c r="A443" s="9"/>
    </row>
    <row r="444" ht="24">
      <c r="A444" s="9"/>
    </row>
    <row r="445" ht="24">
      <c r="A445" s="9"/>
    </row>
    <row r="446" ht="24">
      <c r="A446" s="9"/>
    </row>
    <row r="447" ht="24">
      <c r="A447" s="9"/>
    </row>
    <row r="448" ht="24">
      <c r="A448" s="9"/>
    </row>
    <row r="449" ht="24">
      <c r="A449" s="9"/>
    </row>
    <row r="450" ht="24">
      <c r="A450" s="9"/>
    </row>
    <row r="451" ht="24">
      <c r="A451" s="9"/>
    </row>
    <row r="452" ht="24">
      <c r="A452" s="9"/>
    </row>
    <row r="453" ht="24">
      <c r="A453" s="9"/>
    </row>
    <row r="454" ht="24">
      <c r="A454" s="9"/>
    </row>
    <row r="455" ht="24">
      <c r="A455" s="9"/>
    </row>
    <row r="456" ht="24">
      <c r="A456" s="9"/>
    </row>
    <row r="457" ht="24">
      <c r="A457" s="9"/>
    </row>
    <row r="458" ht="24">
      <c r="A458" s="9"/>
    </row>
    <row r="459" ht="24">
      <c r="A459" s="9"/>
    </row>
    <row r="460" ht="24">
      <c r="A460" s="9"/>
    </row>
    <row r="461" ht="24">
      <c r="A461" s="9"/>
    </row>
    <row r="462" ht="24">
      <c r="A462" s="9"/>
    </row>
    <row r="463" ht="24">
      <c r="A463" s="9"/>
    </row>
    <row r="464" ht="24">
      <c r="A464" s="9"/>
    </row>
    <row r="465" ht="24">
      <c r="A465" s="9"/>
    </row>
    <row r="466" ht="24">
      <c r="A466" s="9"/>
    </row>
    <row r="467" ht="24">
      <c r="A467" s="9"/>
    </row>
    <row r="468" ht="24">
      <c r="A468" s="9"/>
    </row>
    <row r="469" ht="24">
      <c r="A469" s="9"/>
    </row>
    <row r="470" ht="24">
      <c r="A470" s="9"/>
    </row>
    <row r="471" ht="24">
      <c r="A471" s="9"/>
    </row>
    <row r="472" ht="24">
      <c r="A472" s="9"/>
    </row>
    <row r="473" ht="24">
      <c r="A473" s="9"/>
    </row>
    <row r="474" ht="24">
      <c r="A474" s="9"/>
    </row>
    <row r="475" ht="24">
      <c r="A475" s="9"/>
    </row>
    <row r="476" ht="24">
      <c r="A476" s="9"/>
    </row>
    <row r="477" ht="24">
      <c r="A477" s="9"/>
    </row>
    <row r="478" ht="24">
      <c r="A478" s="9"/>
    </row>
    <row r="479" ht="24">
      <c r="A479" s="9"/>
    </row>
    <row r="480" ht="24">
      <c r="A480" s="9"/>
    </row>
    <row r="481" ht="24">
      <c r="A481" s="9"/>
    </row>
    <row r="482" ht="24">
      <c r="A482" s="9"/>
    </row>
    <row r="483" ht="24">
      <c r="A483" s="9"/>
    </row>
    <row r="484" ht="24">
      <c r="A484" s="9"/>
    </row>
    <row r="485" ht="24">
      <c r="A485" s="9"/>
    </row>
    <row r="486" ht="24">
      <c r="A486" s="9"/>
    </row>
    <row r="487" ht="24">
      <c r="A487" s="9"/>
    </row>
    <row r="488" ht="24">
      <c r="A488" s="9"/>
    </row>
    <row r="489" ht="24">
      <c r="A489" s="9"/>
    </row>
    <row r="490" ht="24">
      <c r="A490" s="9"/>
    </row>
    <row r="491" ht="24">
      <c r="A491" s="9"/>
    </row>
    <row r="492" ht="24">
      <c r="A492" s="9"/>
    </row>
    <row r="493" ht="24">
      <c r="A493" s="9"/>
    </row>
    <row r="494" ht="24">
      <c r="A494" s="9"/>
    </row>
    <row r="495" ht="24">
      <c r="A495" s="9"/>
    </row>
    <row r="496" ht="24">
      <c r="A496" s="9"/>
    </row>
    <row r="497" ht="24">
      <c r="A497" s="9"/>
    </row>
    <row r="498" ht="24">
      <c r="A498" s="9"/>
    </row>
    <row r="499" ht="24">
      <c r="A499" s="9"/>
    </row>
    <row r="500" ht="24">
      <c r="A500" s="9"/>
    </row>
    <row r="501" ht="24">
      <c r="A501" s="9"/>
    </row>
    <row r="502" ht="24">
      <c r="A502" s="9"/>
    </row>
    <row r="503" ht="24">
      <c r="A503" s="9"/>
    </row>
    <row r="504" ht="24">
      <c r="A504" s="9"/>
    </row>
    <row r="505" ht="24">
      <c r="A505" s="9"/>
    </row>
    <row r="506" ht="24">
      <c r="A506" s="9"/>
    </row>
    <row r="507" ht="24">
      <c r="A507" s="9"/>
    </row>
    <row r="508" ht="24">
      <c r="A508" s="9"/>
    </row>
    <row r="509" ht="24">
      <c r="A509" s="9"/>
    </row>
    <row r="510" ht="24">
      <c r="A510" s="9"/>
    </row>
    <row r="511" ht="24">
      <c r="A511" s="9"/>
    </row>
    <row r="512" ht="24">
      <c r="A512" s="9"/>
    </row>
    <row r="513" ht="24">
      <c r="A513" s="9"/>
    </row>
    <row r="514" ht="24">
      <c r="A514" s="9"/>
    </row>
    <row r="515" ht="24">
      <c r="A515" s="9"/>
    </row>
    <row r="516" ht="24">
      <c r="A516" s="9"/>
    </row>
    <row r="517" ht="24">
      <c r="A517" s="9"/>
    </row>
    <row r="518" ht="24">
      <c r="A518" s="9"/>
    </row>
    <row r="519" ht="24">
      <c r="A519" s="9"/>
    </row>
    <row r="520" ht="24">
      <c r="A520" s="9"/>
    </row>
    <row r="521" ht="24">
      <c r="A521" s="9"/>
    </row>
    <row r="522" ht="24">
      <c r="A522" s="9"/>
    </row>
    <row r="523" ht="24">
      <c r="A523" s="9"/>
    </row>
    <row r="524" ht="24">
      <c r="A524" s="9"/>
    </row>
    <row r="525" ht="24">
      <c r="A525" s="9"/>
    </row>
    <row r="526" ht="24">
      <c r="A526" s="9"/>
    </row>
    <row r="527" ht="24">
      <c r="A527" s="9"/>
    </row>
    <row r="528" ht="24">
      <c r="A528" s="9"/>
    </row>
    <row r="529" ht="24">
      <c r="A529" s="9"/>
    </row>
    <row r="530" ht="24">
      <c r="A530" s="9"/>
    </row>
    <row r="531" ht="24">
      <c r="A531" s="9"/>
    </row>
    <row r="532" ht="24">
      <c r="A532" s="9"/>
    </row>
    <row r="533" ht="24">
      <c r="A533" s="9"/>
    </row>
    <row r="534" ht="24">
      <c r="A534" s="9"/>
    </row>
    <row r="535" ht="24">
      <c r="A535" s="9"/>
    </row>
    <row r="536" ht="24">
      <c r="A536" s="9"/>
    </row>
    <row r="537" ht="24">
      <c r="A537" s="9"/>
    </row>
    <row r="538" ht="24">
      <c r="A538" s="9"/>
    </row>
    <row r="539" ht="24">
      <c r="A539" s="9"/>
    </row>
    <row r="540" ht="24">
      <c r="A540" s="9"/>
    </row>
    <row r="541" ht="24">
      <c r="A541" s="9"/>
    </row>
    <row r="542" ht="24">
      <c r="A542" s="9"/>
    </row>
    <row r="543" ht="24">
      <c r="A543" s="9"/>
    </row>
    <row r="544" ht="24">
      <c r="A544" s="9"/>
    </row>
    <row r="545" ht="24">
      <c r="A545" s="9"/>
    </row>
    <row r="546" ht="24">
      <c r="A546" s="9"/>
    </row>
    <row r="547" ht="24">
      <c r="A547" s="9"/>
    </row>
    <row r="548" ht="24">
      <c r="A548" s="9"/>
    </row>
    <row r="549" ht="24">
      <c r="A549" s="9"/>
    </row>
    <row r="550" ht="24">
      <c r="A550" s="9"/>
    </row>
    <row r="551" ht="24">
      <c r="A551" s="9"/>
    </row>
    <row r="552" ht="24">
      <c r="A552" s="9"/>
    </row>
    <row r="553" ht="24">
      <c r="A553" s="9"/>
    </row>
    <row r="554" ht="24">
      <c r="A554" s="9"/>
    </row>
    <row r="555" ht="24">
      <c r="A555" s="9"/>
    </row>
    <row r="556" ht="24">
      <c r="A556" s="9"/>
    </row>
    <row r="557" ht="24">
      <c r="A557" s="9"/>
    </row>
    <row r="558" ht="24">
      <c r="A558" s="9"/>
    </row>
    <row r="559" ht="24">
      <c r="A559" s="9"/>
    </row>
    <row r="560" ht="24">
      <c r="A560" s="9"/>
    </row>
    <row r="561" ht="24">
      <c r="A561" s="9"/>
    </row>
    <row r="562" ht="24">
      <c r="A562" s="9"/>
    </row>
    <row r="563" ht="24">
      <c r="A563" s="9"/>
    </row>
    <row r="564" ht="24">
      <c r="A564" s="9"/>
    </row>
    <row r="565" ht="24">
      <c r="A565" s="9"/>
    </row>
    <row r="566" ht="24">
      <c r="A566" s="9"/>
    </row>
    <row r="567" ht="24">
      <c r="A567" s="9"/>
    </row>
    <row r="568" ht="24">
      <c r="A568" s="9"/>
    </row>
    <row r="569" ht="24">
      <c r="A569" s="9"/>
    </row>
    <row r="570" ht="24">
      <c r="A570" s="9"/>
    </row>
    <row r="571" ht="24">
      <c r="A571" s="9"/>
    </row>
    <row r="572" ht="24">
      <c r="A572" s="9"/>
    </row>
    <row r="573" ht="24">
      <c r="A573" s="9"/>
    </row>
    <row r="574" ht="24">
      <c r="A574" s="9"/>
    </row>
    <row r="575" ht="24">
      <c r="A575" s="9"/>
    </row>
    <row r="576" ht="24">
      <c r="A576" s="9"/>
    </row>
    <row r="577" ht="24">
      <c r="A577" s="9"/>
    </row>
    <row r="578" ht="24">
      <c r="A578" s="9"/>
    </row>
    <row r="579" ht="24">
      <c r="A579" s="9"/>
    </row>
    <row r="580" ht="24">
      <c r="A580" s="9"/>
    </row>
    <row r="581" ht="24">
      <c r="A581" s="9"/>
    </row>
    <row r="582" ht="24">
      <c r="A582" s="9"/>
    </row>
    <row r="583" ht="24">
      <c r="A583" s="9"/>
    </row>
    <row r="584" ht="24">
      <c r="A584" s="9"/>
    </row>
    <row r="585" ht="24">
      <c r="A585" s="9"/>
    </row>
    <row r="586" ht="24">
      <c r="A586" s="9"/>
    </row>
    <row r="587" ht="24">
      <c r="A587" s="9"/>
    </row>
    <row r="588" ht="24">
      <c r="A588" s="9"/>
    </row>
    <row r="589" ht="24">
      <c r="A589" s="9"/>
    </row>
    <row r="590" ht="24">
      <c r="A590" s="9"/>
    </row>
    <row r="591" ht="24">
      <c r="A591" s="9"/>
    </row>
    <row r="592" ht="24">
      <c r="A592" s="9"/>
    </row>
    <row r="593" ht="24">
      <c r="A593" s="9"/>
    </row>
    <row r="594" ht="24">
      <c r="A594" s="9"/>
    </row>
    <row r="595" ht="24">
      <c r="A595" s="9"/>
    </row>
    <row r="596" ht="24">
      <c r="A596" s="9"/>
    </row>
    <row r="597" ht="24">
      <c r="A597" s="9"/>
    </row>
    <row r="598" ht="24">
      <c r="A598" s="9"/>
    </row>
    <row r="599" ht="24">
      <c r="A599" s="9"/>
    </row>
    <row r="600" ht="24">
      <c r="A600" s="9"/>
    </row>
    <row r="601" ht="24">
      <c r="A601" s="9"/>
    </row>
    <row r="602" ht="24">
      <c r="A602" s="9"/>
    </row>
    <row r="603" ht="24">
      <c r="A603" s="9"/>
    </row>
    <row r="604" ht="24">
      <c r="A604" s="9"/>
    </row>
    <row r="605" ht="24">
      <c r="A605" s="9"/>
    </row>
    <row r="606" ht="24">
      <c r="A606" s="9"/>
    </row>
    <row r="607" ht="24">
      <c r="A607" s="9"/>
    </row>
    <row r="608" ht="24">
      <c r="A608" s="9"/>
    </row>
    <row r="609" ht="24">
      <c r="A609" s="9"/>
    </row>
    <row r="610" ht="24">
      <c r="A610" s="9"/>
    </row>
    <row r="611" ht="24">
      <c r="A611" s="9"/>
    </row>
    <row r="612" ht="24">
      <c r="A612" s="9"/>
    </row>
    <row r="613" ht="24">
      <c r="A613" s="9"/>
    </row>
    <row r="614" ht="24">
      <c r="A614" s="9"/>
    </row>
    <row r="615" ht="24">
      <c r="A615" s="9"/>
    </row>
    <row r="616" ht="24">
      <c r="A616" s="9"/>
    </row>
    <row r="617" ht="24">
      <c r="A617" s="9"/>
    </row>
    <row r="618" ht="24">
      <c r="A618" s="9"/>
    </row>
    <row r="619" ht="24">
      <c r="A619" s="9"/>
    </row>
    <row r="620" ht="24">
      <c r="A620" s="9"/>
    </row>
    <row r="621" ht="24">
      <c r="A621" s="9"/>
    </row>
    <row r="622" ht="24">
      <c r="A622" s="9"/>
    </row>
    <row r="623" ht="24">
      <c r="A623" s="9"/>
    </row>
    <row r="624" ht="24">
      <c r="A624" s="9"/>
    </row>
    <row r="625" ht="24">
      <c r="A625" s="9"/>
    </row>
    <row r="626" ht="24">
      <c r="A626" s="9"/>
    </row>
    <row r="627" ht="24">
      <c r="A627" s="9"/>
    </row>
    <row r="628" ht="24">
      <c r="A628" s="9"/>
    </row>
    <row r="629" ht="24">
      <c r="A629" s="9"/>
    </row>
    <row r="630" ht="24">
      <c r="A630" s="9"/>
    </row>
    <row r="631" ht="24">
      <c r="A631" s="9"/>
    </row>
    <row r="632" ht="24">
      <c r="A632" s="9"/>
    </row>
    <row r="633" ht="24">
      <c r="A633" s="9"/>
    </row>
    <row r="634" ht="24">
      <c r="A634" s="9"/>
    </row>
    <row r="635" ht="24">
      <c r="A635" s="9"/>
    </row>
    <row r="636" ht="24">
      <c r="A636" s="9"/>
    </row>
    <row r="637" ht="24">
      <c r="A637" s="9"/>
    </row>
    <row r="638" ht="24">
      <c r="A638" s="9"/>
    </row>
    <row r="639" ht="24">
      <c r="A639" s="9"/>
    </row>
    <row r="640" ht="24">
      <c r="A640" s="9"/>
    </row>
    <row r="641" ht="24">
      <c r="A641" s="9"/>
    </row>
    <row r="642" ht="24">
      <c r="A642" s="9"/>
    </row>
    <row r="643" ht="24">
      <c r="A643" s="9"/>
    </row>
    <row r="644" ht="24">
      <c r="A644" s="9"/>
    </row>
    <row r="645" ht="24">
      <c r="A645" s="9"/>
    </row>
    <row r="646" ht="24">
      <c r="A646" s="9"/>
    </row>
    <row r="647" ht="24">
      <c r="A647" s="9"/>
    </row>
    <row r="648" ht="24">
      <c r="A648" s="9"/>
    </row>
    <row r="649" ht="24">
      <c r="A649" s="9"/>
    </row>
    <row r="650" ht="24">
      <c r="A650" s="9"/>
    </row>
    <row r="651" ht="24">
      <c r="A651" s="9"/>
    </row>
    <row r="652" ht="24">
      <c r="A652" s="9"/>
    </row>
    <row r="653" ht="24">
      <c r="A653" s="9"/>
    </row>
    <row r="654" ht="24">
      <c r="A654" s="9"/>
    </row>
    <row r="655" ht="24">
      <c r="A655" s="9"/>
    </row>
    <row r="656" ht="24">
      <c r="A656" s="9"/>
    </row>
    <row r="657" ht="24">
      <c r="A657" s="9"/>
    </row>
    <row r="658" ht="24">
      <c r="A658" s="9"/>
    </row>
    <row r="659" ht="24">
      <c r="A659" s="9"/>
    </row>
    <row r="660" ht="24">
      <c r="A660" s="9"/>
    </row>
    <row r="661" ht="24">
      <c r="A661" s="9"/>
    </row>
    <row r="662" ht="24">
      <c r="A662" s="9"/>
    </row>
    <row r="663" ht="24">
      <c r="A663" s="9"/>
    </row>
    <row r="664" ht="24">
      <c r="A664" s="9"/>
    </row>
    <row r="665" ht="24">
      <c r="A665" s="9"/>
    </row>
    <row r="666" ht="24">
      <c r="A666" s="9"/>
    </row>
    <row r="667" ht="24">
      <c r="A667" s="9"/>
    </row>
    <row r="668" ht="24">
      <c r="A668" s="9"/>
    </row>
    <row r="669" ht="24">
      <c r="A669" s="9"/>
    </row>
    <row r="670" ht="24">
      <c r="A670" s="9"/>
    </row>
    <row r="671" ht="24">
      <c r="A671" s="9"/>
    </row>
    <row r="672" ht="24">
      <c r="A672" s="9"/>
    </row>
    <row r="673" ht="24">
      <c r="A673" s="9"/>
    </row>
    <row r="674" ht="24">
      <c r="A674" s="9"/>
    </row>
    <row r="675" ht="24">
      <c r="A675" s="9"/>
    </row>
    <row r="676" ht="24">
      <c r="A676" s="9"/>
    </row>
    <row r="677" ht="24">
      <c r="A677" s="9"/>
    </row>
    <row r="678" ht="24">
      <c r="A678" s="9"/>
    </row>
    <row r="679" ht="24">
      <c r="A679" s="9"/>
    </row>
    <row r="680" ht="24">
      <c r="A680" s="9"/>
    </row>
    <row r="681" ht="24">
      <c r="A681" s="9"/>
    </row>
    <row r="682" ht="24">
      <c r="A682" s="9"/>
    </row>
    <row r="683" ht="24">
      <c r="A683" s="9"/>
    </row>
    <row r="684" ht="24">
      <c r="A684" s="9"/>
    </row>
    <row r="685" ht="24">
      <c r="A685" s="9"/>
    </row>
    <row r="686" ht="24">
      <c r="A686" s="9"/>
    </row>
    <row r="687" ht="24">
      <c r="A687" s="9"/>
    </row>
    <row r="688" ht="24">
      <c r="A688" s="9"/>
    </row>
    <row r="689" ht="24">
      <c r="A689" s="9"/>
    </row>
    <row r="690" ht="24">
      <c r="A690" s="9"/>
    </row>
    <row r="691" ht="24">
      <c r="A691" s="9"/>
    </row>
  </sheetData>
  <sheetProtection/>
  <mergeCells count="22">
    <mergeCell ref="A1:J2"/>
    <mergeCell ref="A3:B4"/>
    <mergeCell ref="A50:B50"/>
    <mergeCell ref="A30:B30"/>
    <mergeCell ref="A36:B36"/>
    <mergeCell ref="A39:B39"/>
    <mergeCell ref="A46:B46"/>
    <mergeCell ref="A45:B45"/>
    <mergeCell ref="A44:B44"/>
    <mergeCell ref="A5:B5"/>
    <mergeCell ref="A7:B7"/>
    <mergeCell ref="A21:B21"/>
    <mergeCell ref="G3:G4"/>
    <mergeCell ref="A47:B47"/>
    <mergeCell ref="H3:H4"/>
    <mergeCell ref="C3:C4"/>
    <mergeCell ref="I3:I4"/>
    <mergeCell ref="J3:J4"/>
    <mergeCell ref="D3:D4"/>
    <mergeCell ref="E3:E4"/>
    <mergeCell ref="F3:F4"/>
    <mergeCell ref="A6:B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712"/>
  <sheetViews>
    <sheetView tabSelected="1" zoomScale="80" zoomScaleNormal="80" zoomScaleSheetLayoutView="93" workbookViewId="0" topLeftCell="A1">
      <pane xSplit="2" ySplit="5" topLeftCell="C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" sqref="J17"/>
    </sheetView>
  </sheetViews>
  <sheetFormatPr defaultColWidth="8.7109375" defaultRowHeight="15"/>
  <cols>
    <col min="1" max="1" width="7.28125" style="74" customWidth="1"/>
    <col min="2" max="2" width="54.7109375" style="48" bestFit="1" customWidth="1"/>
    <col min="3" max="3" width="16.57421875" style="48" customWidth="1"/>
    <col min="4" max="4" width="16.7109375" style="48" customWidth="1"/>
    <col min="5" max="5" width="14.421875" style="48" customWidth="1"/>
    <col min="6" max="6" width="15.140625" style="48" bestFit="1" customWidth="1"/>
    <col min="7" max="7" width="16.8515625" style="48" bestFit="1" customWidth="1"/>
    <col min="8" max="8" width="12.7109375" style="48" customWidth="1"/>
    <col min="9" max="9" width="10.8515625" style="48" customWidth="1"/>
    <col min="10" max="10" width="15.57421875" style="48" bestFit="1" customWidth="1"/>
    <col min="11" max="11" width="15.421875" style="47" bestFit="1" customWidth="1"/>
    <col min="12" max="12" width="13.140625" style="47" bestFit="1" customWidth="1"/>
    <col min="13" max="16384" width="8.7109375" style="48" customWidth="1"/>
  </cols>
  <sheetData>
    <row r="1" spans="1:10" ht="16.5" customHeight="1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23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28.5" customHeight="1">
      <c r="A3" s="278" t="s">
        <v>17</v>
      </c>
      <c r="B3" s="279"/>
      <c r="C3" s="269" t="s">
        <v>11</v>
      </c>
      <c r="D3" s="269" t="s">
        <v>12</v>
      </c>
      <c r="E3" s="270" t="s">
        <v>18</v>
      </c>
      <c r="F3" s="271" t="s">
        <v>19</v>
      </c>
      <c r="G3" s="268" t="s">
        <v>20</v>
      </c>
      <c r="H3" s="275" t="s">
        <v>21</v>
      </c>
      <c r="I3" s="268" t="s">
        <v>22</v>
      </c>
      <c r="J3" s="268" t="s">
        <v>23</v>
      </c>
    </row>
    <row r="4" spans="1:10" ht="20.25" customHeight="1">
      <c r="A4" s="280"/>
      <c r="B4" s="281"/>
      <c r="C4" s="269"/>
      <c r="D4" s="269"/>
      <c r="E4" s="270"/>
      <c r="F4" s="271"/>
      <c r="G4" s="268"/>
      <c r="H4" s="276"/>
      <c r="I4" s="268"/>
      <c r="J4" s="268"/>
    </row>
    <row r="5" spans="1:10" ht="21" customHeight="1">
      <c r="A5" s="285" t="s">
        <v>24</v>
      </c>
      <c r="B5" s="286"/>
      <c r="C5" s="49"/>
      <c r="D5" s="49"/>
      <c r="E5" s="49"/>
      <c r="F5" s="49"/>
      <c r="G5" s="50"/>
      <c r="H5" s="51"/>
      <c r="I5" s="52"/>
      <c r="J5" s="52"/>
    </row>
    <row r="6" spans="1:10" ht="21" customHeight="1">
      <c r="A6" s="272" t="s">
        <v>77</v>
      </c>
      <c r="B6" s="272"/>
      <c r="C6" s="53"/>
      <c r="D6" s="53"/>
      <c r="E6" s="53"/>
      <c r="F6" s="53"/>
      <c r="G6" s="53"/>
      <c r="H6" s="53"/>
      <c r="I6" s="54"/>
      <c r="J6" s="54"/>
    </row>
    <row r="7" spans="1:10" ht="21" customHeight="1">
      <c r="A7" s="272" t="s">
        <v>26</v>
      </c>
      <c r="B7" s="272"/>
      <c r="C7" s="61"/>
      <c r="D7" s="61"/>
      <c r="E7" s="61"/>
      <c r="F7" s="61"/>
      <c r="G7" s="61"/>
      <c r="H7" s="61"/>
      <c r="I7" s="54"/>
      <c r="J7" s="61"/>
    </row>
    <row r="8" spans="1:10" ht="21" customHeight="1">
      <c r="A8" s="6">
        <v>2.1</v>
      </c>
      <c r="B8" s="4" t="s">
        <v>116</v>
      </c>
      <c r="C8" s="62"/>
      <c r="D8" s="62"/>
      <c r="E8" s="62"/>
      <c r="F8" s="62"/>
      <c r="G8" s="55"/>
      <c r="H8" s="62"/>
      <c r="I8" s="52"/>
      <c r="J8" s="58"/>
    </row>
    <row r="9" spans="1:12" s="60" customFormat="1" ht="21" customHeight="1">
      <c r="A9" s="7" t="s">
        <v>60</v>
      </c>
      <c r="B9" s="5" t="s">
        <v>99</v>
      </c>
      <c r="C9" s="56"/>
      <c r="D9" s="56"/>
      <c r="E9" s="56"/>
      <c r="F9" s="56"/>
      <c r="G9" s="55"/>
      <c r="H9" s="57"/>
      <c r="I9" s="52"/>
      <c r="J9" s="58"/>
      <c r="K9" s="59"/>
      <c r="L9" s="59"/>
    </row>
    <row r="10" spans="1:10" ht="21" customHeight="1">
      <c r="A10" s="7" t="s">
        <v>128</v>
      </c>
      <c r="B10" s="5" t="s">
        <v>100</v>
      </c>
      <c r="C10" s="55"/>
      <c r="D10" s="55"/>
      <c r="E10" s="55"/>
      <c r="F10" s="56"/>
      <c r="G10" s="55"/>
      <c r="H10" s="55"/>
      <c r="I10" s="52"/>
      <c r="J10" s="58"/>
    </row>
    <row r="11" spans="1:12" s="60" customFormat="1" ht="21" customHeight="1">
      <c r="A11" s="186" t="s">
        <v>61</v>
      </c>
      <c r="B11" s="187" t="s">
        <v>117</v>
      </c>
      <c r="C11" s="62"/>
      <c r="D11" s="62"/>
      <c r="E11" s="62"/>
      <c r="F11" s="56"/>
      <c r="G11" s="55"/>
      <c r="H11" s="57"/>
      <c r="I11" s="52"/>
      <c r="J11" s="58"/>
      <c r="K11" s="59"/>
      <c r="L11" s="59"/>
    </row>
    <row r="12" spans="1:12" s="60" customFormat="1" ht="21" customHeight="1">
      <c r="A12" s="186" t="s">
        <v>62</v>
      </c>
      <c r="B12" s="188" t="s">
        <v>101</v>
      </c>
      <c r="C12" s="189">
        <f>'ตารางที่ 3 ตท.กิจกรรม'!C12</f>
        <v>5354603.52</v>
      </c>
      <c r="D12" s="189">
        <f>'ตารางที่ 3 ตท.กิจกรรม'!D12</f>
        <v>1076594.01</v>
      </c>
      <c r="E12" s="189">
        <f>'ตารางที่ 3 ตท.กิจกรรม'!E12</f>
        <v>121650.1</v>
      </c>
      <c r="F12" s="190">
        <f>'ตารางที่ 3 ตท.กิจกรรม'!F12</f>
        <v>6059259.34</v>
      </c>
      <c r="G12" s="191">
        <f>SUM(C12:F12)</f>
        <v>12612106.969999999</v>
      </c>
      <c r="H12" s="192">
        <f>'ตารางที่ 3 ตท.กิจกรรม'!H12</f>
        <v>210.77</v>
      </c>
      <c r="I12" s="193" t="s">
        <v>25</v>
      </c>
      <c r="J12" s="194">
        <f>G12/H12</f>
        <v>59838.24533852065</v>
      </c>
      <c r="K12" s="59"/>
      <c r="L12" s="59"/>
    </row>
    <row r="13" spans="1:12" s="60" customFormat="1" ht="21" customHeight="1">
      <c r="A13" s="186" t="s">
        <v>63</v>
      </c>
      <c r="B13" s="187" t="s">
        <v>124</v>
      </c>
      <c r="C13" s="62"/>
      <c r="D13" s="62"/>
      <c r="E13" s="62"/>
      <c r="F13" s="56"/>
      <c r="G13" s="55"/>
      <c r="H13" s="57"/>
      <c r="I13" s="52"/>
      <c r="J13" s="58"/>
      <c r="K13" s="59"/>
      <c r="L13" s="59"/>
    </row>
    <row r="14" spans="1:12" s="60" customFormat="1" ht="21" customHeight="1">
      <c r="A14" s="186" t="s">
        <v>64</v>
      </c>
      <c r="B14" s="188" t="s">
        <v>102</v>
      </c>
      <c r="C14" s="189">
        <f>'ตารางที่ 3 ตท.กิจกรรม'!C14</f>
        <v>6614022.38</v>
      </c>
      <c r="D14" s="189">
        <f>'ตารางที่ 3 ตท.กิจกรรม'!D14</f>
        <v>2166929.81</v>
      </c>
      <c r="E14" s="189">
        <f>'ตารางที่ 3 ตท.กิจกรรม'!E14</f>
        <v>164314</v>
      </c>
      <c r="F14" s="190">
        <f>'ตารางที่ 3 ตท.กิจกรรม'!F14</f>
        <v>2286491.67</v>
      </c>
      <c r="G14" s="191">
        <f>SUM(C14:F14)</f>
        <v>11231757.86</v>
      </c>
      <c r="H14" s="192">
        <f>'ตารางที่ 3 ตท.กิจกรรม'!H14</f>
        <v>251.1</v>
      </c>
      <c r="I14" s="193" t="s">
        <v>25</v>
      </c>
      <c r="J14" s="194">
        <f>G14/H14</f>
        <v>44730.21847869374</v>
      </c>
      <c r="K14" s="59"/>
      <c r="L14" s="59"/>
    </row>
    <row r="15" spans="1:12" s="60" customFormat="1" ht="21" customHeight="1">
      <c r="A15" s="186" t="s">
        <v>65</v>
      </c>
      <c r="B15" s="188" t="s">
        <v>103</v>
      </c>
      <c r="C15" s="189">
        <f>'ตารางที่ 3 ตท.กิจกรรม'!C15</f>
        <v>3621975.85</v>
      </c>
      <c r="D15" s="189">
        <f>'ตารางที่ 3 ตท.กิจกรรม'!D15</f>
        <v>237344.63</v>
      </c>
      <c r="E15" s="189">
        <f>'ตารางที่ 3 ตท.กิจกรรม'!E15</f>
        <v>63828</v>
      </c>
      <c r="F15" s="190">
        <f>'ตารางที่ 3 ตท.กิจกรรม'!F15</f>
        <v>1632904.23</v>
      </c>
      <c r="G15" s="191">
        <f>SUM(C15:F15)</f>
        <v>5556052.71</v>
      </c>
      <c r="H15" s="195">
        <f>'ตารางที่ 3 ตท.กิจกรรม'!H15</f>
        <v>61.69</v>
      </c>
      <c r="I15" s="193" t="s">
        <v>25</v>
      </c>
      <c r="J15" s="194">
        <f>G15/H15</f>
        <v>90064.07375587616</v>
      </c>
      <c r="K15" s="59"/>
      <c r="L15" s="59"/>
    </row>
    <row r="16" spans="1:12" s="60" customFormat="1" ht="21" customHeight="1">
      <c r="A16" s="7" t="s">
        <v>66</v>
      </c>
      <c r="B16" s="5" t="s">
        <v>104</v>
      </c>
      <c r="C16" s="56">
        <v>0</v>
      </c>
      <c r="D16" s="56">
        <v>0</v>
      </c>
      <c r="E16" s="56">
        <v>0</v>
      </c>
      <c r="F16" s="56">
        <v>0</v>
      </c>
      <c r="G16" s="55">
        <v>0</v>
      </c>
      <c r="H16" s="57">
        <v>0</v>
      </c>
      <c r="I16" s="52">
        <v>0</v>
      </c>
      <c r="J16" s="58">
        <v>0</v>
      </c>
      <c r="K16" s="59"/>
      <c r="L16" s="59"/>
    </row>
    <row r="17" spans="1:12" s="60" customFormat="1" ht="21" customHeight="1">
      <c r="A17" s="186" t="s">
        <v>67</v>
      </c>
      <c r="B17" s="188" t="s">
        <v>105</v>
      </c>
      <c r="C17" s="189">
        <f>'ตารางที่ 3 ตท.กิจกรรม'!C17</f>
        <v>4251564.760000001</v>
      </c>
      <c r="D17" s="189">
        <f>'ตารางที่ 3 ตท.กิจกรรม'!D17</f>
        <v>505344.03</v>
      </c>
      <c r="E17" s="189">
        <f>'ตารางที่ 3 ตท.กิจกรรม'!E17</f>
        <v>80039.5</v>
      </c>
      <c r="F17" s="190">
        <f>'ตารางที่ 3 ตท.กิจกรรม'!F17</f>
        <v>4251831.63</v>
      </c>
      <c r="G17" s="191">
        <f>SUM(C17:F17)</f>
        <v>9088779.920000002</v>
      </c>
      <c r="H17" s="195">
        <f>'ตารางที่ 3 ตท.กิจกรรม'!H17</f>
        <v>113.35</v>
      </c>
      <c r="I17" s="193" t="s">
        <v>25</v>
      </c>
      <c r="J17" s="194">
        <f>G17/H17</f>
        <v>80183.32527569478</v>
      </c>
      <c r="K17" s="59"/>
      <c r="L17" s="59"/>
    </row>
    <row r="18" spans="1:12" s="60" customFormat="1" ht="21" customHeight="1">
      <c r="A18" s="186"/>
      <c r="B18" s="187" t="s">
        <v>118</v>
      </c>
      <c r="C18" s="62"/>
      <c r="D18" s="62"/>
      <c r="E18" s="62"/>
      <c r="F18" s="56"/>
      <c r="G18" s="55"/>
      <c r="H18" s="165"/>
      <c r="I18" s="52"/>
      <c r="J18" s="58"/>
      <c r="K18" s="59"/>
      <c r="L18" s="59"/>
    </row>
    <row r="19" spans="1:12" s="60" customFormat="1" ht="21" customHeight="1">
      <c r="A19" s="186" t="s">
        <v>68</v>
      </c>
      <c r="B19" s="188" t="s">
        <v>119</v>
      </c>
      <c r="C19" s="189">
        <f>'ตารางที่ 3 ตท.กิจกรรม'!C19</f>
        <v>1257875.1199999999</v>
      </c>
      <c r="D19" s="189">
        <f>'ตารางที่ 3 ตท.กิจกรรม'!D19</f>
        <v>19546.88</v>
      </c>
      <c r="E19" s="189">
        <f>'ตารางที่ 3 ตท.กิจกรรม'!E19</f>
        <v>0</v>
      </c>
      <c r="F19" s="190">
        <f>'ตารางที่ 3 ตท.กิจกรรม'!F19</f>
        <v>642290.38</v>
      </c>
      <c r="G19" s="191">
        <f>SUM(C19:F19)</f>
        <v>1919712.38</v>
      </c>
      <c r="H19" s="195">
        <f>'ตารางที่ 3 ตท.กิจกรรม'!H19</f>
        <v>30.88</v>
      </c>
      <c r="I19" s="193" t="s">
        <v>25</v>
      </c>
      <c r="J19" s="194">
        <f>G19/H19</f>
        <v>62166.85168393782</v>
      </c>
      <c r="K19" s="59"/>
      <c r="L19" s="59"/>
    </row>
    <row r="20" spans="1:12" s="60" customFormat="1" ht="21" customHeight="1">
      <c r="A20" s="186" t="s">
        <v>69</v>
      </c>
      <c r="B20" s="188" t="s">
        <v>106</v>
      </c>
      <c r="C20" s="189">
        <f>'ตารางที่ 3 ตท.กิจกรรม'!C20</f>
        <v>2717045.93</v>
      </c>
      <c r="D20" s="189">
        <f>'ตารางที่ 3 ตท.กิจกรรม'!D20</f>
        <v>849593.71</v>
      </c>
      <c r="E20" s="189">
        <f>'ตารางที่ 3 ตท.กิจกรรม'!E20</f>
        <v>0</v>
      </c>
      <c r="F20" s="190">
        <f>'ตารางที่ 3 ตท.กิจกรรม'!F20</f>
        <v>5188182.62</v>
      </c>
      <c r="G20" s="191">
        <f>SUM(C20:F20)</f>
        <v>8754822.26</v>
      </c>
      <c r="H20" s="195">
        <f>'ตารางที่ 3 ตท.กิจกรรม'!H20</f>
        <v>113.95</v>
      </c>
      <c r="I20" s="193" t="s">
        <v>25</v>
      </c>
      <c r="J20" s="194">
        <f>G20/H20</f>
        <v>76830.3840280825</v>
      </c>
      <c r="K20" s="59"/>
      <c r="L20" s="59"/>
    </row>
    <row r="21" spans="1:10" ht="21" customHeight="1">
      <c r="A21" s="272" t="s">
        <v>27</v>
      </c>
      <c r="B21" s="272"/>
      <c r="C21" s="61"/>
      <c r="D21" s="61"/>
      <c r="E21" s="61"/>
      <c r="F21" s="61"/>
      <c r="G21" s="61"/>
      <c r="H21" s="61"/>
      <c r="I21" s="54"/>
      <c r="J21" s="61"/>
    </row>
    <row r="22" spans="1:10" ht="21" customHeight="1">
      <c r="A22" s="196">
        <v>3.1</v>
      </c>
      <c r="B22" s="187" t="s">
        <v>86</v>
      </c>
      <c r="C22" s="55"/>
      <c r="D22" s="55"/>
      <c r="E22" s="55"/>
      <c r="F22" s="55"/>
      <c r="G22" s="55"/>
      <c r="H22" s="55"/>
      <c r="I22" s="52"/>
      <c r="J22" s="58"/>
    </row>
    <row r="23" spans="1:12" s="60" customFormat="1" ht="21" customHeight="1">
      <c r="A23" s="186" t="s">
        <v>71</v>
      </c>
      <c r="B23" s="188" t="s">
        <v>108</v>
      </c>
      <c r="C23" s="190">
        <f>'ตารางที่ 3 ตท.กิจกรรม'!C23</f>
        <v>2996484.91</v>
      </c>
      <c r="D23" s="190">
        <f>'ตารางที่ 3 ตท.กิจกรรม'!D23</f>
        <v>690517.63</v>
      </c>
      <c r="E23" s="190">
        <f>'ตารางที่ 3 ตท.กิจกรรม'!E23</f>
        <v>48186</v>
      </c>
      <c r="F23" s="190">
        <f>'ตารางที่ 3 ตท.กิจกรรม'!F23</f>
        <v>968393.2</v>
      </c>
      <c r="G23" s="191">
        <f>SUM(C23:F23)</f>
        <v>4703581.74</v>
      </c>
      <c r="H23" s="192">
        <f>'ตารางที่ 3 ตท.กิจกรรม'!H23</f>
        <v>106.77</v>
      </c>
      <c r="I23" s="193" t="s">
        <v>25</v>
      </c>
      <c r="J23" s="194">
        <f>G23/H23</f>
        <v>44053.40207923574</v>
      </c>
      <c r="K23" s="59"/>
      <c r="L23" s="59"/>
    </row>
    <row r="24" spans="1:12" s="60" customFormat="1" ht="21" customHeight="1">
      <c r="A24" s="186" t="s">
        <v>72</v>
      </c>
      <c r="B24" s="188" t="s">
        <v>131</v>
      </c>
      <c r="C24" s="190">
        <f>'ตารางที่ 3 ตท.กิจกรรม'!C24</f>
        <v>1655331.28</v>
      </c>
      <c r="D24" s="190">
        <f>'ตารางที่ 3 ตท.กิจกรรม'!D24</f>
        <v>179700</v>
      </c>
      <c r="E24" s="190">
        <f>'ตารางที่ 3 ตท.กิจกรรม'!E24</f>
        <v>27372</v>
      </c>
      <c r="F24" s="190">
        <f>'ตารางที่ 3 ตท.กิจกรรม'!F24</f>
        <v>204070.43</v>
      </c>
      <c r="G24" s="191">
        <f>SUM(C24:F24)</f>
        <v>2066473.71</v>
      </c>
      <c r="H24" s="192">
        <f>'ตารางที่ 3 ตท.กิจกรรม'!H24</f>
        <v>48.67</v>
      </c>
      <c r="I24" s="193" t="s">
        <v>25</v>
      </c>
      <c r="J24" s="194">
        <f>G24/H24</f>
        <v>42458.88041914937</v>
      </c>
      <c r="K24" s="59"/>
      <c r="L24" s="59"/>
    </row>
    <row r="25" spans="1:12" s="60" customFormat="1" ht="21" customHeight="1">
      <c r="A25" s="186" t="s">
        <v>73</v>
      </c>
      <c r="B25" s="188" t="s">
        <v>109</v>
      </c>
      <c r="C25" s="190">
        <f>'ตารางที่ 3 ตท.กิจกรรม'!C25</f>
        <v>2829436.95</v>
      </c>
      <c r="D25" s="190">
        <f>'ตารางที่ 3 ตท.กิจกรรม'!D25</f>
        <v>127100</v>
      </c>
      <c r="E25" s="190">
        <f>'ตารางที่ 3 ตท.กิจกรรม'!E25</f>
        <v>61644.5</v>
      </c>
      <c r="F25" s="190">
        <f>'ตารางที่ 3 ตท.กิจกรรม'!F25</f>
        <v>159954.03</v>
      </c>
      <c r="G25" s="191">
        <f>SUM(C25:F25)</f>
        <v>3178135.48</v>
      </c>
      <c r="H25" s="192">
        <f>'ตารางที่ 3 ตท.กิจกรรม'!H25</f>
        <v>41.69</v>
      </c>
      <c r="I25" s="193" t="s">
        <v>25</v>
      </c>
      <c r="J25" s="194">
        <f>G25/H25</f>
        <v>76232.56128568003</v>
      </c>
      <c r="K25" s="59"/>
      <c r="L25" s="59"/>
    </row>
    <row r="26" spans="1:12" s="60" customFormat="1" ht="21" customHeight="1">
      <c r="A26" s="186" t="s">
        <v>74</v>
      </c>
      <c r="B26" s="188" t="s">
        <v>130</v>
      </c>
      <c r="C26" s="190">
        <f>'ตารางที่ 3 ตท.กิจกรรม'!C26</f>
        <v>3349891.61</v>
      </c>
      <c r="D26" s="190">
        <f>'ตารางที่ 3 ตท.กิจกรรม'!D26</f>
        <v>319135.63</v>
      </c>
      <c r="E26" s="190">
        <f>'ตารางที่ 3 ตท.กิจกรรม'!E26</f>
        <v>127370</v>
      </c>
      <c r="F26" s="190">
        <f>'ตารางที่ 3 ตท.กิจกรรม'!F26</f>
        <v>824913.47</v>
      </c>
      <c r="G26" s="191">
        <f>SUM(C26:F26)</f>
        <v>4621310.71</v>
      </c>
      <c r="H26" s="192">
        <f>'ตารางที่ 3 ตท.กิจกรรม'!H26</f>
        <v>37.31</v>
      </c>
      <c r="I26" s="193" t="s">
        <v>25</v>
      </c>
      <c r="J26" s="194">
        <f>G26/H26</f>
        <v>123862.52238005896</v>
      </c>
      <c r="K26" s="59"/>
      <c r="L26" s="59"/>
    </row>
    <row r="27" spans="1:12" s="60" customFormat="1" ht="21" customHeight="1">
      <c r="A27" s="7" t="s">
        <v>75</v>
      </c>
      <c r="B27" s="5" t="s">
        <v>121</v>
      </c>
      <c r="C27" s="56">
        <v>0</v>
      </c>
      <c r="D27" s="56">
        <v>0</v>
      </c>
      <c r="E27" s="56">
        <v>0</v>
      </c>
      <c r="F27" s="56">
        <v>0</v>
      </c>
      <c r="G27" s="55">
        <v>0</v>
      </c>
      <c r="H27" s="57">
        <v>0</v>
      </c>
      <c r="I27" s="52">
        <v>0</v>
      </c>
      <c r="J27" s="58">
        <v>0</v>
      </c>
      <c r="K27" s="59"/>
      <c r="L27" s="59"/>
    </row>
    <row r="28" spans="1:12" s="60" customFormat="1" ht="21" customHeight="1">
      <c r="A28" s="186" t="s">
        <v>76</v>
      </c>
      <c r="B28" s="187" t="s">
        <v>120</v>
      </c>
      <c r="C28" s="56"/>
      <c r="D28" s="56"/>
      <c r="E28" s="56"/>
      <c r="F28" s="56"/>
      <c r="G28" s="55"/>
      <c r="H28" s="57"/>
      <c r="I28" s="52"/>
      <c r="J28" s="58"/>
      <c r="K28" s="59"/>
      <c r="L28" s="59"/>
    </row>
    <row r="29" spans="1:12" s="60" customFormat="1" ht="21" customHeight="1">
      <c r="A29" s="186" t="s">
        <v>132</v>
      </c>
      <c r="B29" s="188" t="s">
        <v>107</v>
      </c>
      <c r="C29" s="190">
        <f>'ตารางที่ 3 ตท.กิจกรรม'!C29</f>
        <v>4077977.4299999997</v>
      </c>
      <c r="D29" s="190">
        <f>'ตารางที่ 3 ตท.กิจกรรม'!D29</f>
        <v>432653.5</v>
      </c>
      <c r="E29" s="190">
        <f>'ตารางที่ 3 ตท.กิจกรรม'!E29</f>
        <v>63391.5</v>
      </c>
      <c r="F29" s="190">
        <f>'ตารางที่ 3 ตท.กิจกรรม'!F29</f>
        <v>5168007.3</v>
      </c>
      <c r="G29" s="191">
        <f>SUM(C29:F29)</f>
        <v>9742029.73</v>
      </c>
      <c r="H29" s="192">
        <f>'ตารางที่ 3 ตท.กิจกรรม'!H29</f>
        <v>192.59</v>
      </c>
      <c r="I29" s="193" t="s">
        <v>25</v>
      </c>
      <c r="J29" s="194">
        <f>G29/H29</f>
        <v>50584.296848226804</v>
      </c>
      <c r="K29" s="59"/>
      <c r="L29" s="59"/>
    </row>
    <row r="30" spans="1:10" ht="21" customHeight="1">
      <c r="A30" s="272" t="s">
        <v>28</v>
      </c>
      <c r="B30" s="272"/>
      <c r="C30" s="61"/>
      <c r="D30" s="61"/>
      <c r="E30" s="61"/>
      <c r="F30" s="61"/>
      <c r="G30" s="61"/>
      <c r="H30" s="61"/>
      <c r="I30" s="54"/>
      <c r="J30" s="61"/>
    </row>
    <row r="31" spans="1:10" ht="21" customHeight="1">
      <c r="A31" s="196">
        <v>4.1</v>
      </c>
      <c r="B31" s="187" t="s">
        <v>122</v>
      </c>
      <c r="C31" s="55"/>
      <c r="D31" s="55"/>
      <c r="E31" s="55"/>
      <c r="F31" s="55"/>
      <c r="G31" s="55"/>
      <c r="H31" s="55"/>
      <c r="I31" s="52"/>
      <c r="J31" s="58"/>
    </row>
    <row r="32" spans="1:12" s="64" customFormat="1" ht="21" customHeight="1">
      <c r="A32" s="186" t="s">
        <v>78</v>
      </c>
      <c r="B32" s="188" t="s">
        <v>123</v>
      </c>
      <c r="C32" s="190">
        <f>'ตารางที่ 3 ตท.กิจกรรม'!C32</f>
        <v>0</v>
      </c>
      <c r="D32" s="190">
        <f>'ตารางที่ 3 ตท.กิจกรรม'!D32</f>
        <v>94055</v>
      </c>
      <c r="E32" s="190">
        <f>'ตารางที่ 3 ตท.กิจกรรม'!E32</f>
        <v>0</v>
      </c>
      <c r="F32" s="190">
        <f>'ตารางที่ 3 ตท.กิจกรรม'!F32</f>
        <v>0</v>
      </c>
      <c r="G32" s="191">
        <f>SUM(C32:F32)</f>
        <v>94055</v>
      </c>
      <c r="H32" s="191">
        <f>'ตารางที่ 3 ตท.กิจกรรม'!H32</f>
        <v>9</v>
      </c>
      <c r="I32" s="193" t="s">
        <v>45</v>
      </c>
      <c r="J32" s="194">
        <f>G32/H32</f>
        <v>10450.555555555555</v>
      </c>
      <c r="K32" s="63"/>
      <c r="L32" s="63"/>
    </row>
    <row r="33" spans="1:12" s="64" customFormat="1" ht="21" customHeight="1">
      <c r="A33" s="186">
        <v>4.2</v>
      </c>
      <c r="B33" s="187" t="s">
        <v>124</v>
      </c>
      <c r="C33" s="56"/>
      <c r="D33" s="56"/>
      <c r="E33" s="56"/>
      <c r="F33" s="56"/>
      <c r="G33" s="55"/>
      <c r="H33" s="55"/>
      <c r="I33" s="52"/>
      <c r="J33" s="58"/>
      <c r="K33" s="63"/>
      <c r="L33" s="63"/>
    </row>
    <row r="34" spans="1:12" s="64" customFormat="1" ht="21" customHeight="1">
      <c r="A34" s="186" t="s">
        <v>126</v>
      </c>
      <c r="B34" s="188" t="s">
        <v>125</v>
      </c>
      <c r="C34" s="190">
        <f>'ตารางที่ 3 ตท.กิจกรรม'!C34</f>
        <v>0</v>
      </c>
      <c r="D34" s="190">
        <f>'ตารางที่ 3 ตท.กิจกรรม'!D34</f>
        <v>3000</v>
      </c>
      <c r="E34" s="190">
        <f>'ตารางที่ 3 ตท.กิจกรรม'!E34</f>
        <v>0</v>
      </c>
      <c r="F34" s="190">
        <f>'ตารางที่ 3 ตท.กิจกรรม'!F34</f>
        <v>0</v>
      </c>
      <c r="G34" s="191">
        <f>SUM(C34:F34)</f>
        <v>3000</v>
      </c>
      <c r="H34" s="191">
        <f>'ตารางที่ 3 ตท.กิจกรรม'!H34</f>
        <v>10</v>
      </c>
      <c r="I34" s="193" t="s">
        <v>45</v>
      </c>
      <c r="J34" s="194">
        <f>G34/H34</f>
        <v>300</v>
      </c>
      <c r="K34" s="63"/>
      <c r="L34" s="63"/>
    </row>
    <row r="35" spans="1:12" s="64" customFormat="1" ht="21" customHeight="1">
      <c r="A35" s="186" t="s">
        <v>127</v>
      </c>
      <c r="B35" s="188" t="s">
        <v>88</v>
      </c>
      <c r="C35" s="190">
        <f>'ตารางที่ 3 ตท.กิจกรรม'!C35</f>
        <v>0</v>
      </c>
      <c r="D35" s="190">
        <f>'ตารางที่ 3 ตท.กิจกรรม'!D35</f>
        <v>9910</v>
      </c>
      <c r="E35" s="190">
        <f>'ตารางที่ 3 ตท.กิจกรรม'!E35</f>
        <v>0</v>
      </c>
      <c r="F35" s="190">
        <f>'ตารางที่ 3 ตท.กิจกรรม'!F35</f>
        <v>0</v>
      </c>
      <c r="G35" s="191">
        <f>SUM(C35:F35)</f>
        <v>9910</v>
      </c>
      <c r="H35" s="191">
        <f>'ตารางที่ 3 ตท.กิจกรรม'!H35</f>
        <v>16</v>
      </c>
      <c r="I35" s="193" t="s">
        <v>45</v>
      </c>
      <c r="J35" s="194">
        <f>G35/H35</f>
        <v>619.375</v>
      </c>
      <c r="K35" s="63"/>
      <c r="L35" s="63"/>
    </row>
    <row r="36" spans="1:10" ht="21" customHeight="1">
      <c r="A36" s="272" t="s">
        <v>90</v>
      </c>
      <c r="B36" s="272"/>
      <c r="C36" s="61"/>
      <c r="D36" s="61"/>
      <c r="E36" s="61"/>
      <c r="F36" s="61"/>
      <c r="G36" s="61"/>
      <c r="H36" s="61"/>
      <c r="I36" s="54"/>
      <c r="J36" s="61"/>
    </row>
    <row r="37" spans="1:10" ht="21" customHeight="1">
      <c r="A37" s="196">
        <v>5.1</v>
      </c>
      <c r="B37" s="187" t="s">
        <v>70</v>
      </c>
      <c r="C37" s="56"/>
      <c r="D37" s="56"/>
      <c r="E37" s="56"/>
      <c r="F37" s="56"/>
      <c r="G37" s="55"/>
      <c r="H37" s="56"/>
      <c r="I37" s="52"/>
      <c r="J37" s="58"/>
    </row>
    <row r="38" spans="1:12" s="64" customFormat="1" ht="21" customHeight="1">
      <c r="A38" s="186" t="s">
        <v>79</v>
      </c>
      <c r="B38" s="188" t="s">
        <v>87</v>
      </c>
      <c r="C38" s="190">
        <f>'ตารางที่ 3 ตท.กิจกรรม'!C38</f>
        <v>0</v>
      </c>
      <c r="D38" s="190">
        <f>'ตารางที่ 3 ตท.กิจกรรม'!D38</f>
        <v>881890.25</v>
      </c>
      <c r="E38" s="190">
        <f>'ตารางที่ 3 ตท.กิจกรรม'!E38</f>
        <v>0</v>
      </c>
      <c r="F38" s="190">
        <f>'ตารางที่ 3 ตท.กิจกรรม'!F38</f>
        <v>0</v>
      </c>
      <c r="G38" s="191">
        <f>SUM(C38:F38)</f>
        <v>881890.25</v>
      </c>
      <c r="H38" s="191">
        <f>'ตารางที่ 3 ตท.กิจกรรม'!H38</f>
        <v>96</v>
      </c>
      <c r="I38" s="193" t="s">
        <v>45</v>
      </c>
      <c r="J38" s="194">
        <f>G38/H38</f>
        <v>9186.356770833334</v>
      </c>
      <c r="K38" s="63"/>
      <c r="L38" s="63"/>
    </row>
    <row r="39" spans="1:10" ht="21" customHeight="1">
      <c r="A39" s="272" t="s">
        <v>91</v>
      </c>
      <c r="B39" s="272"/>
      <c r="C39" s="61"/>
      <c r="D39" s="61"/>
      <c r="E39" s="61"/>
      <c r="F39" s="61"/>
      <c r="G39" s="61"/>
      <c r="H39" s="61"/>
      <c r="I39" s="54"/>
      <c r="J39" s="61"/>
    </row>
    <row r="40" spans="1:10" ht="21" customHeight="1" hidden="1">
      <c r="A40" s="6">
        <v>6.1</v>
      </c>
      <c r="B40" s="4" t="s">
        <v>86</v>
      </c>
      <c r="C40" s="55"/>
      <c r="D40" s="55"/>
      <c r="E40" s="55"/>
      <c r="F40" s="55"/>
      <c r="G40" s="55"/>
      <c r="H40" s="55"/>
      <c r="I40" s="52"/>
      <c r="J40" s="58"/>
    </row>
    <row r="41" spans="1:12" s="64" customFormat="1" ht="21" customHeight="1" hidden="1">
      <c r="A41" s="7" t="s">
        <v>80</v>
      </c>
      <c r="B41" s="5" t="s">
        <v>85</v>
      </c>
      <c r="C41" s="56"/>
      <c r="D41" s="56"/>
      <c r="E41" s="56"/>
      <c r="F41" s="56"/>
      <c r="G41" s="55"/>
      <c r="H41" s="55"/>
      <c r="I41" s="52" t="s">
        <v>45</v>
      </c>
      <c r="J41" s="58"/>
      <c r="K41" s="63"/>
      <c r="L41" s="63"/>
    </row>
    <row r="42" spans="1:10" ht="21" customHeight="1" hidden="1">
      <c r="A42" s="6">
        <v>6.2</v>
      </c>
      <c r="B42" s="4" t="s">
        <v>84</v>
      </c>
      <c r="C42" s="55"/>
      <c r="D42" s="55"/>
      <c r="E42" s="55"/>
      <c r="F42" s="55"/>
      <c r="G42" s="55"/>
      <c r="H42" s="55"/>
      <c r="I42" s="52"/>
      <c r="J42" s="58"/>
    </row>
    <row r="43" spans="1:12" s="64" customFormat="1" ht="21" customHeight="1" hidden="1">
      <c r="A43" s="7" t="s">
        <v>92</v>
      </c>
      <c r="B43" s="5" t="s">
        <v>83</v>
      </c>
      <c r="C43" s="56"/>
      <c r="D43" s="56"/>
      <c r="E43" s="56"/>
      <c r="F43" s="56"/>
      <c r="G43" s="55"/>
      <c r="H43" s="55"/>
      <c r="I43" s="52" t="s">
        <v>45</v>
      </c>
      <c r="J43" s="58"/>
      <c r="K43" s="63"/>
      <c r="L43" s="63"/>
    </row>
    <row r="44" spans="1:10" ht="21" customHeight="1">
      <c r="A44" s="272" t="s">
        <v>93</v>
      </c>
      <c r="B44" s="272"/>
      <c r="C44" s="61"/>
      <c r="D44" s="61"/>
      <c r="E44" s="61"/>
      <c r="F44" s="61"/>
      <c r="G44" s="61"/>
      <c r="H44" s="61"/>
      <c r="I44" s="54"/>
      <c r="J44" s="61"/>
    </row>
    <row r="45" spans="1:10" ht="21" customHeight="1">
      <c r="A45" s="272" t="s">
        <v>94</v>
      </c>
      <c r="B45" s="272"/>
      <c r="C45" s="61"/>
      <c r="D45" s="61"/>
      <c r="E45" s="61"/>
      <c r="F45" s="61"/>
      <c r="G45" s="61"/>
      <c r="H45" s="61"/>
      <c r="I45" s="54"/>
      <c r="J45" s="61"/>
    </row>
    <row r="46" spans="1:10" ht="21" customHeight="1">
      <c r="A46" s="272" t="s">
        <v>95</v>
      </c>
      <c r="B46" s="272"/>
      <c r="C46" s="61"/>
      <c r="D46" s="61"/>
      <c r="E46" s="61"/>
      <c r="F46" s="61"/>
      <c r="G46" s="61"/>
      <c r="H46" s="61"/>
      <c r="I46" s="54"/>
      <c r="J46" s="61"/>
    </row>
    <row r="47" spans="1:10" ht="21" customHeight="1">
      <c r="A47" s="287" t="s">
        <v>96</v>
      </c>
      <c r="B47" s="288"/>
      <c r="C47" s="61"/>
      <c r="D47" s="61"/>
      <c r="E47" s="61"/>
      <c r="F47" s="61"/>
      <c r="G47" s="61"/>
      <c r="H47" s="61"/>
      <c r="I47" s="54"/>
      <c r="J47" s="61"/>
    </row>
    <row r="48" spans="1:10" ht="21" customHeight="1">
      <c r="A48" s="7">
        <v>10.1</v>
      </c>
      <c r="B48" s="5" t="s">
        <v>82</v>
      </c>
      <c r="C48" s="56"/>
      <c r="D48" s="56"/>
      <c r="E48" s="56"/>
      <c r="F48" s="56"/>
      <c r="G48" s="55"/>
      <c r="H48" s="55"/>
      <c r="I48" s="52"/>
      <c r="J48" s="58"/>
    </row>
    <row r="49" spans="1:10" ht="21" customHeight="1">
      <c r="A49" s="7">
        <v>10.2</v>
      </c>
      <c r="B49" s="8" t="s">
        <v>81</v>
      </c>
      <c r="C49" s="56"/>
      <c r="D49" s="56"/>
      <c r="E49" s="55"/>
      <c r="F49" s="56"/>
      <c r="G49" s="55"/>
      <c r="H49" s="55"/>
      <c r="I49" s="52"/>
      <c r="J49" s="58"/>
    </row>
    <row r="50" spans="1:10" ht="32.25" customHeight="1">
      <c r="A50" s="282" t="s">
        <v>29</v>
      </c>
      <c r="B50" s="283"/>
      <c r="C50" s="260">
        <f>SUM(C9:C49)</f>
        <v>38726209.74</v>
      </c>
      <c r="D50" s="260">
        <f>SUM(D9:D49)</f>
        <v>7593315.08</v>
      </c>
      <c r="E50" s="260">
        <f>SUM(E9:E49)</f>
        <v>757795.6</v>
      </c>
      <c r="F50" s="260">
        <f>SUM(F9:F49)</f>
        <v>27386298.3</v>
      </c>
      <c r="G50" s="260">
        <f>SUM(G9:G49)</f>
        <v>74463618.72</v>
      </c>
      <c r="H50" s="260">
        <f>SUM(H5:H49)</f>
        <v>1339.7699999999998</v>
      </c>
      <c r="I50" s="260"/>
      <c r="J50" s="260">
        <f>SUM(J5:J49)</f>
        <v>771561.0488995455</v>
      </c>
    </row>
    <row r="51" spans="1:10" ht="32.25" customHeight="1">
      <c r="A51" s="9"/>
      <c r="B51" s="66"/>
      <c r="C51" s="67"/>
      <c r="D51" s="67"/>
      <c r="E51" s="67"/>
      <c r="F51" s="67"/>
      <c r="G51" s="67"/>
      <c r="H51" s="67"/>
      <c r="I51" s="67"/>
      <c r="J51" s="67"/>
    </row>
    <row r="52" spans="1:10" ht="32.25" customHeight="1">
      <c r="A52" s="9"/>
      <c r="B52" s="66"/>
      <c r="C52" s="68"/>
      <c r="D52" s="68"/>
      <c r="E52" s="67"/>
      <c r="F52" s="67"/>
      <c r="G52" s="69"/>
      <c r="H52" s="67"/>
      <c r="I52" s="67"/>
      <c r="J52" s="67"/>
    </row>
    <row r="53" spans="1:10" ht="32.25" customHeight="1">
      <c r="A53" s="9"/>
      <c r="B53" s="66"/>
      <c r="C53" s="67"/>
      <c r="D53" s="67"/>
      <c r="E53" s="67"/>
      <c r="F53" s="67"/>
      <c r="G53" s="67"/>
      <c r="H53" s="67"/>
      <c r="I53" s="67"/>
      <c r="J53" s="67"/>
    </row>
    <row r="54" spans="1:10" ht="32.25" customHeight="1">
      <c r="A54" s="9"/>
      <c r="B54" s="66"/>
      <c r="C54" s="67"/>
      <c r="D54" s="67"/>
      <c r="E54" s="67"/>
      <c r="F54" s="67"/>
      <c r="G54" s="67"/>
      <c r="H54" s="67"/>
      <c r="I54" s="67"/>
      <c r="J54" s="67"/>
    </row>
    <row r="55" spans="1:10" ht="32.25" customHeight="1">
      <c r="A55" s="9"/>
      <c r="B55" s="66"/>
      <c r="C55" s="67"/>
      <c r="D55" s="67"/>
      <c r="E55" s="67"/>
      <c r="F55" s="67"/>
      <c r="G55" s="67"/>
      <c r="H55" s="67"/>
      <c r="I55" s="67"/>
      <c r="J55" s="67"/>
    </row>
    <row r="56" spans="1:10" ht="32.25" customHeight="1">
      <c r="A56" s="9"/>
      <c r="B56" s="66"/>
      <c r="C56" s="67"/>
      <c r="D56" s="67"/>
      <c r="E56" s="67"/>
      <c r="F56" s="67"/>
      <c r="G56" s="67"/>
      <c r="H56" s="67"/>
      <c r="I56" s="67"/>
      <c r="J56" s="67"/>
    </row>
    <row r="57" spans="1:10" ht="32.25" customHeight="1">
      <c r="A57" s="9"/>
      <c r="B57" s="66"/>
      <c r="C57" s="67"/>
      <c r="D57" s="67"/>
      <c r="E57" s="67"/>
      <c r="F57" s="67"/>
      <c r="G57" s="67"/>
      <c r="H57" s="67"/>
      <c r="I57" s="67"/>
      <c r="J57" s="67"/>
    </row>
    <row r="58" spans="1:10" ht="32.25" customHeight="1">
      <c r="A58" s="9"/>
      <c r="B58" s="66"/>
      <c r="C58" s="67"/>
      <c r="D58" s="67"/>
      <c r="E58" s="67"/>
      <c r="F58" s="67"/>
      <c r="G58" s="67"/>
      <c r="H58" s="67"/>
      <c r="I58" s="67"/>
      <c r="J58" s="67"/>
    </row>
    <row r="59" spans="1:10" ht="32.25" customHeight="1">
      <c r="A59" s="9"/>
      <c r="B59" s="66"/>
      <c r="C59" s="67"/>
      <c r="D59" s="67"/>
      <c r="E59" s="67"/>
      <c r="F59" s="67"/>
      <c r="G59" s="67"/>
      <c r="H59" s="67"/>
      <c r="I59" s="67"/>
      <c r="J59" s="67"/>
    </row>
    <row r="60" spans="1:10" ht="32.25" customHeight="1">
      <c r="A60" s="9"/>
      <c r="B60" s="66"/>
      <c r="C60" s="67"/>
      <c r="D60" s="67"/>
      <c r="E60" s="67"/>
      <c r="F60" s="67"/>
      <c r="G60" s="67"/>
      <c r="H60" s="67"/>
      <c r="I60" s="67"/>
      <c r="J60" s="67"/>
    </row>
    <row r="61" spans="1:10" ht="32.25" customHeight="1">
      <c r="A61" s="9"/>
      <c r="B61" s="66"/>
      <c r="C61" s="67"/>
      <c r="D61" s="67"/>
      <c r="E61" s="67"/>
      <c r="F61" s="67"/>
      <c r="G61" s="67"/>
      <c r="H61" s="67"/>
      <c r="I61" s="67"/>
      <c r="J61" s="67"/>
    </row>
    <row r="62" spans="1:10" ht="32.25" customHeight="1">
      <c r="A62" s="9"/>
      <c r="B62" s="66"/>
      <c r="C62" s="67"/>
      <c r="D62" s="67"/>
      <c r="E62" s="67"/>
      <c r="F62" s="67"/>
      <c r="G62" s="67"/>
      <c r="H62" s="67"/>
      <c r="I62" s="67"/>
      <c r="J62" s="67"/>
    </row>
    <row r="63" spans="1:10" ht="32.25" customHeight="1">
      <c r="A63" s="9"/>
      <c r="B63" s="66"/>
      <c r="C63" s="67"/>
      <c r="D63" s="67"/>
      <c r="E63" s="67"/>
      <c r="F63" s="67"/>
      <c r="G63" s="67"/>
      <c r="H63" s="67"/>
      <c r="I63" s="67"/>
      <c r="J63" s="67"/>
    </row>
    <row r="64" spans="1:10" ht="32.25" customHeight="1">
      <c r="A64" s="9"/>
      <c r="B64" s="66"/>
      <c r="C64" s="67"/>
      <c r="D64" s="67"/>
      <c r="E64" s="67"/>
      <c r="F64" s="67"/>
      <c r="G64" s="67"/>
      <c r="H64" s="67"/>
      <c r="I64" s="67"/>
      <c r="J64" s="67"/>
    </row>
    <row r="65" spans="1:10" ht="32.25" customHeight="1">
      <c r="A65" s="9"/>
      <c r="B65" s="66"/>
      <c r="C65" s="67"/>
      <c r="D65" s="67"/>
      <c r="E65" s="67"/>
      <c r="F65" s="67"/>
      <c r="G65" s="67"/>
      <c r="H65" s="67"/>
      <c r="I65" s="67"/>
      <c r="J65" s="67"/>
    </row>
    <row r="66" spans="1:8" ht="24">
      <c r="A66" s="9"/>
      <c r="C66" s="70"/>
      <c r="D66" s="70"/>
      <c r="G66" s="70"/>
      <c r="H66" s="70"/>
    </row>
    <row r="67" spans="1:7" ht="24">
      <c r="A67" s="9"/>
      <c r="C67" s="47" t="e">
        <f>SUM(C6,C7,C21,C30,#REF!,C36,C39)</f>
        <v>#REF!</v>
      </c>
      <c r="D67" s="47" t="e">
        <f>SUM(D6,D7,D21,D30,#REF!,D36,D39)</f>
        <v>#REF!</v>
      </c>
      <c r="E67" s="47"/>
      <c r="F67" s="63"/>
      <c r="G67" s="70"/>
    </row>
    <row r="68" spans="1:12" ht="24">
      <c r="A68" s="9"/>
      <c r="C68" s="70" t="e">
        <f>SUM(C44,C45,C46,C47,#REF!,#REF!)</f>
        <v>#REF!</v>
      </c>
      <c r="D68" s="70" t="e">
        <f>SUM(D44,D45,D46,D47,#REF!,#REF!)</f>
        <v>#REF!</v>
      </c>
      <c r="E68" s="70"/>
      <c r="F68" s="70"/>
      <c r="G68" s="70"/>
      <c r="H68" s="47"/>
      <c r="K68" s="71"/>
      <c r="L68" s="71"/>
    </row>
    <row r="69" spans="1:12" ht="24">
      <c r="A69" s="9"/>
      <c r="C69" s="47">
        <v>265457726.59</v>
      </c>
      <c r="D69" s="47">
        <v>23297790.05</v>
      </c>
      <c r="E69" s="47"/>
      <c r="F69" s="47"/>
      <c r="G69" s="70"/>
      <c r="K69" s="71"/>
      <c r="L69" s="71"/>
    </row>
    <row r="70" spans="1:12" ht="24.75" thickBot="1">
      <c r="A70" s="9"/>
      <c r="C70" s="72" t="e">
        <f>SUM(C67:C69)</f>
        <v>#REF!</v>
      </c>
      <c r="D70" s="72" t="e">
        <f>SUM(D67:D69)</f>
        <v>#REF!</v>
      </c>
      <c r="E70" s="70"/>
      <c r="F70" s="70"/>
      <c r="G70" s="70"/>
      <c r="K70" s="71"/>
      <c r="L70" s="71"/>
    </row>
    <row r="71" spans="1:12" ht="24">
      <c r="A71" s="9"/>
      <c r="C71" s="47"/>
      <c r="D71" s="47"/>
      <c r="I71" s="70"/>
      <c r="K71" s="71"/>
      <c r="L71" s="71"/>
    </row>
    <row r="72" spans="1:12" ht="24">
      <c r="A72" s="9"/>
      <c r="C72" s="70"/>
      <c r="D72" s="70"/>
      <c r="E72" s="70"/>
      <c r="F72" s="70"/>
      <c r="K72" s="71"/>
      <c r="L72" s="71"/>
    </row>
    <row r="73" spans="1:12" ht="24">
      <c r="A73" s="9"/>
      <c r="K73" s="71"/>
      <c r="L73" s="71"/>
    </row>
    <row r="74" spans="1:12" ht="24">
      <c r="A74" s="9"/>
      <c r="C74" s="47"/>
      <c r="D74" s="47"/>
      <c r="G74" s="70"/>
      <c r="K74" s="71"/>
      <c r="L74" s="71"/>
    </row>
    <row r="75" spans="1:12" ht="24">
      <c r="A75" s="9"/>
      <c r="C75" s="47"/>
      <c r="D75" s="47"/>
      <c r="K75" s="71"/>
      <c r="L75" s="71"/>
    </row>
    <row r="76" spans="1:12" ht="24">
      <c r="A76" s="9"/>
      <c r="C76" s="47"/>
      <c r="D76" s="47"/>
      <c r="K76" s="71"/>
      <c r="L76" s="71"/>
    </row>
    <row r="77" spans="1:12" ht="24">
      <c r="A77" s="9"/>
      <c r="B77" s="48" t="s">
        <v>47</v>
      </c>
      <c r="C77" s="70"/>
      <c r="D77" s="70"/>
      <c r="G77" s="70"/>
      <c r="K77" s="71"/>
      <c r="L77" s="71"/>
    </row>
    <row r="78" spans="1:5" ht="24">
      <c r="A78" s="9"/>
      <c r="C78" s="70"/>
      <c r="D78" s="70"/>
      <c r="E78" s="47"/>
    </row>
    <row r="79" spans="1:5" ht="24">
      <c r="A79" s="9"/>
      <c r="B79" s="47"/>
      <c r="C79" s="73">
        <f>+C5-C50</f>
        <v>-38726209.74</v>
      </c>
      <c r="D79" s="73"/>
      <c r="E79" s="47"/>
    </row>
    <row r="80" spans="1:9" ht="24">
      <c r="A80" s="9"/>
      <c r="C80" s="70"/>
      <c r="E80" s="47"/>
      <c r="G80" s="70"/>
      <c r="I80" s="70"/>
    </row>
    <row r="81" spans="1:9" ht="24">
      <c r="A81" s="9"/>
      <c r="I81" s="70"/>
    </row>
    <row r="82" ht="24">
      <c r="A82" s="9"/>
    </row>
    <row r="83" ht="24">
      <c r="A83" s="9"/>
    </row>
    <row r="84" ht="24">
      <c r="A84" s="9"/>
    </row>
    <row r="85" spans="1:4" ht="23.25" customHeight="1">
      <c r="A85" s="9"/>
      <c r="C85" s="47"/>
      <c r="D85" s="70"/>
    </row>
    <row r="86" ht="24">
      <c r="A86" s="9"/>
    </row>
    <row r="87" ht="24">
      <c r="A87" s="9"/>
    </row>
    <row r="88" ht="24">
      <c r="A88" s="9"/>
    </row>
    <row r="89" spans="1:3" ht="24">
      <c r="A89" s="9"/>
      <c r="C89" s="70"/>
    </row>
    <row r="90" ht="24">
      <c r="A90" s="9"/>
    </row>
    <row r="91" ht="24">
      <c r="A91" s="9"/>
    </row>
    <row r="92" ht="24">
      <c r="A92" s="9"/>
    </row>
    <row r="93" ht="15" customHeight="1">
      <c r="A93" s="9"/>
    </row>
    <row r="94" spans="1:3" ht="15" customHeight="1">
      <c r="A94" s="9"/>
      <c r="C94" s="47"/>
    </row>
    <row r="95" ht="15" customHeight="1">
      <c r="A95" s="9"/>
    </row>
    <row r="96" spans="1:4" ht="15" customHeight="1">
      <c r="A96" s="9"/>
      <c r="C96" s="70"/>
      <c r="D96" s="70"/>
    </row>
    <row r="97" ht="15" customHeight="1">
      <c r="A97" s="9"/>
    </row>
    <row r="98" ht="24">
      <c r="A98" s="9"/>
    </row>
    <row r="99" ht="24">
      <c r="A99" s="9"/>
    </row>
    <row r="100" ht="24">
      <c r="A100" s="9"/>
    </row>
    <row r="101" ht="24">
      <c r="A101" s="9"/>
    </row>
    <row r="102" ht="24">
      <c r="A102" s="9"/>
    </row>
    <row r="103" ht="24">
      <c r="A103" s="9"/>
    </row>
    <row r="104" ht="24">
      <c r="A104" s="9"/>
    </row>
    <row r="105" ht="24">
      <c r="A105" s="9"/>
    </row>
    <row r="106" ht="24">
      <c r="A106" s="9"/>
    </row>
    <row r="107" ht="24">
      <c r="A107" s="9"/>
    </row>
    <row r="108" ht="24">
      <c r="A108" s="9"/>
    </row>
    <row r="109" ht="24">
      <c r="A109" s="9"/>
    </row>
    <row r="110" ht="24">
      <c r="A110" s="9"/>
    </row>
    <row r="111" ht="24">
      <c r="A111" s="9"/>
    </row>
    <row r="112" ht="24">
      <c r="A112" s="9"/>
    </row>
    <row r="113" ht="24">
      <c r="A113" s="9"/>
    </row>
    <row r="114" ht="24">
      <c r="A114" s="9"/>
    </row>
    <row r="115" ht="24">
      <c r="A115" s="9"/>
    </row>
    <row r="116" ht="24">
      <c r="A116" s="9"/>
    </row>
    <row r="117" ht="24">
      <c r="A117" s="9"/>
    </row>
    <row r="118" ht="24">
      <c r="A118" s="9"/>
    </row>
    <row r="119" ht="24">
      <c r="A119" s="9"/>
    </row>
    <row r="120" ht="24">
      <c r="A120" s="9"/>
    </row>
    <row r="121" ht="24">
      <c r="A121" s="9"/>
    </row>
    <row r="122" ht="24">
      <c r="A122" s="9"/>
    </row>
    <row r="123" ht="24">
      <c r="A123" s="9"/>
    </row>
    <row r="124" ht="24">
      <c r="A124" s="9"/>
    </row>
    <row r="125" ht="24">
      <c r="A125" s="9"/>
    </row>
    <row r="126" ht="24">
      <c r="A126" s="9"/>
    </row>
    <row r="127" ht="24">
      <c r="A127" s="9"/>
    </row>
    <row r="128" ht="24">
      <c r="A128" s="9"/>
    </row>
    <row r="129" ht="24">
      <c r="A129" s="9"/>
    </row>
    <row r="130" ht="24">
      <c r="A130" s="9"/>
    </row>
    <row r="131" ht="24">
      <c r="A131" s="9"/>
    </row>
    <row r="132" ht="24">
      <c r="A132" s="9"/>
    </row>
    <row r="133" ht="24">
      <c r="A133" s="9"/>
    </row>
    <row r="134" ht="24">
      <c r="A134" s="9"/>
    </row>
    <row r="135" ht="24">
      <c r="A135" s="9"/>
    </row>
    <row r="136" ht="24">
      <c r="A136" s="9"/>
    </row>
    <row r="137" ht="24">
      <c r="A137" s="9"/>
    </row>
    <row r="138" ht="24">
      <c r="A138" s="9"/>
    </row>
    <row r="139" ht="24">
      <c r="A139" s="9"/>
    </row>
    <row r="140" ht="24">
      <c r="A140" s="9"/>
    </row>
    <row r="141" ht="24">
      <c r="A141" s="9"/>
    </row>
    <row r="142" ht="24">
      <c r="A142" s="9"/>
    </row>
    <row r="143" ht="24">
      <c r="A143" s="9"/>
    </row>
    <row r="144" ht="24">
      <c r="A144" s="9"/>
    </row>
    <row r="145" ht="24">
      <c r="A145" s="9"/>
    </row>
    <row r="146" ht="24">
      <c r="A146" s="9"/>
    </row>
    <row r="147" ht="24">
      <c r="A147" s="9"/>
    </row>
    <row r="148" ht="24">
      <c r="A148" s="9"/>
    </row>
    <row r="149" ht="24">
      <c r="A149" s="9"/>
    </row>
    <row r="150" ht="24">
      <c r="A150" s="9"/>
    </row>
    <row r="151" ht="24">
      <c r="A151" s="9"/>
    </row>
    <row r="152" ht="24">
      <c r="A152" s="9"/>
    </row>
    <row r="153" ht="24">
      <c r="A153" s="9"/>
    </row>
    <row r="154" ht="24">
      <c r="A154" s="9"/>
    </row>
    <row r="155" ht="24">
      <c r="A155" s="9"/>
    </row>
    <row r="156" ht="24">
      <c r="A156" s="9"/>
    </row>
    <row r="157" ht="24">
      <c r="A157" s="9"/>
    </row>
    <row r="158" ht="24">
      <c r="A158" s="9"/>
    </row>
    <row r="159" ht="24">
      <c r="A159" s="9"/>
    </row>
    <row r="160" ht="24">
      <c r="A160" s="9"/>
    </row>
    <row r="161" ht="24">
      <c r="A161" s="9"/>
    </row>
    <row r="162" ht="24">
      <c r="A162" s="9"/>
    </row>
    <row r="163" ht="24">
      <c r="A163" s="9"/>
    </row>
    <row r="164" ht="24">
      <c r="A164" s="9"/>
    </row>
    <row r="165" ht="24">
      <c r="A165" s="9"/>
    </row>
    <row r="166" ht="24">
      <c r="A166" s="9"/>
    </row>
    <row r="167" ht="24">
      <c r="A167" s="9"/>
    </row>
    <row r="168" ht="24">
      <c r="A168" s="9"/>
    </row>
    <row r="169" ht="24">
      <c r="A169" s="9"/>
    </row>
    <row r="170" ht="24">
      <c r="A170" s="9"/>
    </row>
    <row r="171" ht="24">
      <c r="A171" s="9"/>
    </row>
    <row r="172" ht="24">
      <c r="A172" s="9"/>
    </row>
    <row r="173" ht="24">
      <c r="A173" s="9"/>
    </row>
    <row r="174" ht="24">
      <c r="A174" s="9"/>
    </row>
    <row r="175" ht="24">
      <c r="A175" s="9"/>
    </row>
    <row r="176" ht="24">
      <c r="A176" s="9"/>
    </row>
    <row r="177" ht="24">
      <c r="A177" s="9"/>
    </row>
    <row r="178" ht="24">
      <c r="A178" s="9"/>
    </row>
    <row r="179" ht="24">
      <c r="A179" s="9"/>
    </row>
    <row r="180" ht="24">
      <c r="A180" s="9"/>
    </row>
    <row r="181" ht="24">
      <c r="A181" s="9"/>
    </row>
    <row r="182" ht="24">
      <c r="A182" s="9"/>
    </row>
    <row r="183" ht="24">
      <c r="A183" s="9"/>
    </row>
    <row r="184" ht="24">
      <c r="A184" s="9"/>
    </row>
    <row r="185" ht="24">
      <c r="A185" s="9"/>
    </row>
    <row r="186" ht="24">
      <c r="A186" s="9"/>
    </row>
    <row r="187" ht="24">
      <c r="A187" s="9"/>
    </row>
    <row r="188" ht="24">
      <c r="A188" s="9"/>
    </row>
    <row r="189" ht="24">
      <c r="A189" s="9"/>
    </row>
    <row r="190" ht="24">
      <c r="A190" s="9"/>
    </row>
    <row r="191" ht="24">
      <c r="A191" s="9"/>
    </row>
    <row r="192" ht="24">
      <c r="A192" s="9"/>
    </row>
    <row r="193" ht="24">
      <c r="A193" s="9"/>
    </row>
    <row r="194" ht="24">
      <c r="A194" s="9"/>
    </row>
    <row r="195" ht="24">
      <c r="A195" s="9"/>
    </row>
    <row r="196" ht="24">
      <c r="A196" s="9"/>
    </row>
    <row r="197" ht="24">
      <c r="A197" s="9"/>
    </row>
    <row r="198" ht="24">
      <c r="A198" s="9"/>
    </row>
    <row r="199" ht="24">
      <c r="A199" s="9"/>
    </row>
    <row r="200" ht="24">
      <c r="A200" s="9"/>
    </row>
    <row r="201" ht="24">
      <c r="A201" s="9"/>
    </row>
    <row r="202" ht="24">
      <c r="A202" s="9"/>
    </row>
    <row r="203" ht="24">
      <c r="A203" s="9"/>
    </row>
    <row r="204" ht="24">
      <c r="A204" s="9"/>
    </row>
    <row r="205" ht="24">
      <c r="A205" s="9"/>
    </row>
    <row r="206" ht="24">
      <c r="A206" s="9"/>
    </row>
    <row r="207" ht="24">
      <c r="A207" s="9"/>
    </row>
    <row r="208" ht="24">
      <c r="A208" s="9"/>
    </row>
    <row r="209" ht="24">
      <c r="A209" s="9"/>
    </row>
    <row r="210" ht="24">
      <c r="A210" s="9"/>
    </row>
    <row r="211" ht="24">
      <c r="A211" s="9"/>
    </row>
    <row r="212" ht="24">
      <c r="A212" s="9"/>
    </row>
    <row r="213" ht="24">
      <c r="A213" s="9"/>
    </row>
    <row r="214" ht="24">
      <c r="A214" s="9"/>
    </row>
    <row r="215" ht="24">
      <c r="A215" s="9"/>
    </row>
    <row r="216" ht="24">
      <c r="A216" s="9"/>
    </row>
    <row r="217" ht="24">
      <c r="A217" s="9"/>
    </row>
    <row r="218" ht="24">
      <c r="A218" s="9"/>
    </row>
    <row r="219" ht="24">
      <c r="A219" s="9"/>
    </row>
    <row r="220" ht="24">
      <c r="A220" s="9"/>
    </row>
    <row r="221" ht="24">
      <c r="A221" s="9"/>
    </row>
    <row r="222" ht="24">
      <c r="A222" s="9"/>
    </row>
    <row r="223" ht="24">
      <c r="A223" s="9"/>
    </row>
    <row r="224" ht="24">
      <c r="A224" s="9"/>
    </row>
    <row r="225" ht="24">
      <c r="A225" s="9"/>
    </row>
    <row r="226" ht="24">
      <c r="A226" s="9"/>
    </row>
    <row r="227" ht="24">
      <c r="A227" s="9"/>
    </row>
    <row r="228" ht="24">
      <c r="A228" s="9"/>
    </row>
    <row r="229" ht="24">
      <c r="A229" s="9"/>
    </row>
    <row r="230" ht="24">
      <c r="A230" s="9"/>
    </row>
    <row r="231" ht="24">
      <c r="A231" s="9"/>
    </row>
    <row r="232" ht="24">
      <c r="A232" s="9"/>
    </row>
    <row r="233" ht="24">
      <c r="A233" s="9"/>
    </row>
    <row r="234" ht="24">
      <c r="A234" s="9"/>
    </row>
    <row r="235" ht="24">
      <c r="A235" s="9"/>
    </row>
    <row r="236" ht="24">
      <c r="A236" s="9"/>
    </row>
    <row r="237" ht="24">
      <c r="A237" s="9"/>
    </row>
    <row r="238" ht="24">
      <c r="A238" s="9"/>
    </row>
    <row r="239" ht="24">
      <c r="A239" s="9"/>
    </row>
    <row r="240" ht="24">
      <c r="A240" s="9"/>
    </row>
    <row r="241" ht="24">
      <c r="A241" s="9"/>
    </row>
    <row r="242" ht="24">
      <c r="A242" s="9"/>
    </row>
    <row r="243" ht="24">
      <c r="A243" s="9"/>
    </row>
    <row r="244" ht="24">
      <c r="A244" s="9"/>
    </row>
    <row r="245" ht="24">
      <c r="A245" s="9"/>
    </row>
    <row r="246" ht="24">
      <c r="A246" s="9"/>
    </row>
    <row r="247" ht="24">
      <c r="A247" s="9"/>
    </row>
    <row r="248" ht="24">
      <c r="A248" s="9"/>
    </row>
    <row r="249" ht="24">
      <c r="A249" s="9"/>
    </row>
    <row r="250" ht="24">
      <c r="A250" s="9"/>
    </row>
    <row r="251" ht="24">
      <c r="A251" s="9"/>
    </row>
    <row r="252" ht="24">
      <c r="A252" s="9"/>
    </row>
    <row r="253" ht="24">
      <c r="A253" s="9"/>
    </row>
    <row r="254" ht="24">
      <c r="A254" s="9"/>
    </row>
    <row r="255" ht="24">
      <c r="A255" s="9"/>
    </row>
    <row r="256" ht="24">
      <c r="A256" s="9"/>
    </row>
    <row r="257" ht="24">
      <c r="A257" s="9"/>
    </row>
    <row r="258" ht="24">
      <c r="A258" s="9"/>
    </row>
    <row r="259" ht="24">
      <c r="A259" s="9"/>
    </row>
    <row r="260" ht="24">
      <c r="A260" s="9"/>
    </row>
    <row r="261" ht="24">
      <c r="A261" s="9"/>
    </row>
    <row r="262" ht="24">
      <c r="A262" s="9"/>
    </row>
    <row r="263" ht="24">
      <c r="A263" s="9"/>
    </row>
    <row r="264" ht="24">
      <c r="A264" s="9"/>
    </row>
    <row r="265" ht="24">
      <c r="A265" s="9"/>
    </row>
    <row r="266" ht="24">
      <c r="A266" s="9"/>
    </row>
    <row r="267" ht="24">
      <c r="A267" s="9"/>
    </row>
    <row r="268" ht="24">
      <c r="A268" s="9"/>
    </row>
    <row r="269" ht="24">
      <c r="A269" s="9"/>
    </row>
    <row r="270" ht="24">
      <c r="A270" s="9"/>
    </row>
    <row r="271" ht="24">
      <c r="A271" s="9"/>
    </row>
    <row r="272" ht="24">
      <c r="A272" s="9"/>
    </row>
    <row r="273" ht="24">
      <c r="A273" s="9"/>
    </row>
    <row r="274" ht="24">
      <c r="A274" s="9"/>
    </row>
    <row r="275" ht="24">
      <c r="A275" s="9"/>
    </row>
    <row r="276" ht="24">
      <c r="A276" s="9"/>
    </row>
    <row r="277" ht="24">
      <c r="A277" s="9"/>
    </row>
    <row r="278" ht="24">
      <c r="A278" s="9"/>
    </row>
    <row r="279" ht="24">
      <c r="A279" s="9"/>
    </row>
    <row r="280" ht="24">
      <c r="A280" s="9"/>
    </row>
    <row r="281" ht="24">
      <c r="A281" s="9"/>
    </row>
    <row r="282" ht="24">
      <c r="A282" s="9"/>
    </row>
    <row r="283" ht="24">
      <c r="A283" s="9"/>
    </row>
    <row r="284" ht="24">
      <c r="A284" s="9"/>
    </row>
    <row r="285" ht="24">
      <c r="A285" s="9"/>
    </row>
    <row r="286" ht="24">
      <c r="A286" s="9"/>
    </row>
    <row r="287" ht="24">
      <c r="A287" s="9"/>
    </row>
    <row r="288" ht="24">
      <c r="A288" s="9"/>
    </row>
    <row r="289" ht="24">
      <c r="A289" s="9"/>
    </row>
    <row r="290" ht="24">
      <c r="A290" s="9"/>
    </row>
    <row r="291" ht="24">
      <c r="A291" s="9"/>
    </row>
    <row r="292" ht="24">
      <c r="A292" s="9"/>
    </row>
    <row r="293" ht="24">
      <c r="A293" s="9"/>
    </row>
    <row r="294" ht="24">
      <c r="A294" s="9"/>
    </row>
    <row r="295" ht="24">
      <c r="A295" s="9"/>
    </row>
    <row r="296" ht="24">
      <c r="A296" s="9"/>
    </row>
    <row r="297" ht="24">
      <c r="A297" s="9"/>
    </row>
    <row r="298" ht="24">
      <c r="A298" s="9"/>
    </row>
    <row r="299" ht="24">
      <c r="A299" s="9"/>
    </row>
    <row r="300" ht="24">
      <c r="A300" s="9"/>
    </row>
    <row r="301" ht="24">
      <c r="A301" s="9"/>
    </row>
    <row r="302" ht="24">
      <c r="A302" s="9"/>
    </row>
    <row r="303" ht="24">
      <c r="A303" s="9"/>
    </row>
    <row r="304" ht="24">
      <c r="A304" s="9"/>
    </row>
    <row r="305" ht="24">
      <c r="A305" s="9"/>
    </row>
    <row r="306" ht="24">
      <c r="A306" s="9"/>
    </row>
    <row r="307" ht="24">
      <c r="A307" s="9"/>
    </row>
    <row r="308" ht="24">
      <c r="A308" s="9"/>
    </row>
    <row r="309" ht="24">
      <c r="A309" s="9"/>
    </row>
    <row r="310" ht="24">
      <c r="A310" s="9"/>
    </row>
    <row r="311" ht="24">
      <c r="A311" s="9"/>
    </row>
    <row r="312" ht="24">
      <c r="A312" s="9"/>
    </row>
    <row r="313" ht="24">
      <c r="A313" s="9"/>
    </row>
    <row r="314" ht="24">
      <c r="A314" s="9"/>
    </row>
    <row r="315" ht="24">
      <c r="A315" s="9"/>
    </row>
    <row r="316" ht="24">
      <c r="A316" s="9"/>
    </row>
    <row r="317" ht="24">
      <c r="A317" s="9"/>
    </row>
    <row r="318" ht="24">
      <c r="A318" s="9"/>
    </row>
    <row r="319" ht="24">
      <c r="A319" s="9"/>
    </row>
    <row r="320" ht="24">
      <c r="A320" s="9"/>
    </row>
    <row r="321" ht="24">
      <c r="A321" s="9"/>
    </row>
    <row r="322" ht="24">
      <c r="A322" s="9"/>
    </row>
    <row r="323" ht="24">
      <c r="A323" s="9"/>
    </row>
    <row r="324" ht="24">
      <c r="A324" s="9"/>
    </row>
    <row r="325" ht="24">
      <c r="A325" s="9"/>
    </row>
    <row r="326" ht="24">
      <c r="A326" s="9"/>
    </row>
    <row r="327" ht="24">
      <c r="A327" s="9"/>
    </row>
    <row r="328" ht="24">
      <c r="A328" s="9"/>
    </row>
    <row r="329" ht="24">
      <c r="A329" s="9"/>
    </row>
    <row r="330" ht="24">
      <c r="A330" s="9"/>
    </row>
    <row r="331" ht="24">
      <c r="A331" s="9"/>
    </row>
    <row r="332" ht="24">
      <c r="A332" s="9"/>
    </row>
    <row r="333" ht="24">
      <c r="A333" s="9"/>
    </row>
    <row r="334" ht="24">
      <c r="A334" s="9"/>
    </row>
    <row r="335" ht="24">
      <c r="A335" s="9"/>
    </row>
    <row r="336" ht="24">
      <c r="A336" s="9"/>
    </row>
    <row r="337" ht="24">
      <c r="A337" s="9"/>
    </row>
    <row r="338" ht="24">
      <c r="A338" s="9"/>
    </row>
    <row r="339" ht="24">
      <c r="A339" s="9"/>
    </row>
    <row r="340" ht="24">
      <c r="A340" s="9"/>
    </row>
    <row r="341" ht="24">
      <c r="A341" s="9"/>
    </row>
    <row r="342" ht="24">
      <c r="A342" s="9"/>
    </row>
    <row r="343" ht="24">
      <c r="A343" s="9"/>
    </row>
    <row r="344" ht="24">
      <c r="A344" s="9"/>
    </row>
    <row r="345" ht="24">
      <c r="A345" s="9"/>
    </row>
    <row r="346" ht="24">
      <c r="A346" s="9"/>
    </row>
    <row r="347" ht="24">
      <c r="A347" s="9"/>
    </row>
    <row r="348" ht="24">
      <c r="A348" s="9"/>
    </row>
    <row r="349" ht="24">
      <c r="A349" s="9"/>
    </row>
    <row r="350" ht="24">
      <c r="A350" s="9"/>
    </row>
    <row r="351" ht="24">
      <c r="A351" s="9"/>
    </row>
    <row r="352" ht="24">
      <c r="A352" s="9"/>
    </row>
    <row r="353" ht="24">
      <c r="A353" s="9"/>
    </row>
    <row r="354" ht="24">
      <c r="A354" s="9"/>
    </row>
    <row r="355" ht="24">
      <c r="A355" s="9"/>
    </row>
    <row r="356" ht="24">
      <c r="A356" s="9"/>
    </row>
    <row r="357" ht="24">
      <c r="A357" s="9"/>
    </row>
    <row r="358" ht="24">
      <c r="A358" s="9"/>
    </row>
    <row r="359" ht="24">
      <c r="A359" s="9"/>
    </row>
    <row r="360" ht="24">
      <c r="A360" s="9"/>
    </row>
    <row r="361" ht="24">
      <c r="A361" s="9"/>
    </row>
    <row r="362" ht="24">
      <c r="A362" s="9"/>
    </row>
    <row r="363" ht="24">
      <c r="A363" s="9"/>
    </row>
    <row r="364" ht="24">
      <c r="A364" s="9"/>
    </row>
    <row r="365" ht="24">
      <c r="A365" s="9"/>
    </row>
    <row r="366" ht="24">
      <c r="A366" s="9"/>
    </row>
    <row r="367" ht="24">
      <c r="A367" s="9"/>
    </row>
    <row r="368" ht="24">
      <c r="A368" s="9"/>
    </row>
    <row r="369" ht="24">
      <c r="A369" s="9"/>
    </row>
    <row r="370" ht="24">
      <c r="A370" s="9"/>
    </row>
    <row r="371" ht="24">
      <c r="A371" s="9"/>
    </row>
    <row r="372" ht="24">
      <c r="A372" s="9"/>
    </row>
    <row r="373" ht="24">
      <c r="A373" s="9"/>
    </row>
    <row r="374" ht="24">
      <c r="A374" s="9"/>
    </row>
    <row r="375" ht="24">
      <c r="A375" s="9"/>
    </row>
    <row r="376" ht="24">
      <c r="A376" s="9"/>
    </row>
    <row r="377" ht="24">
      <c r="A377" s="9"/>
    </row>
    <row r="378" ht="24">
      <c r="A378" s="9"/>
    </row>
    <row r="379" ht="24">
      <c r="A379" s="9"/>
    </row>
    <row r="380" ht="24">
      <c r="A380" s="9"/>
    </row>
    <row r="381" ht="24">
      <c r="A381" s="9"/>
    </row>
    <row r="382" ht="24">
      <c r="A382" s="9"/>
    </row>
    <row r="383" ht="24">
      <c r="A383" s="9"/>
    </row>
    <row r="384" ht="24">
      <c r="A384" s="9"/>
    </row>
    <row r="385" ht="24">
      <c r="A385" s="9"/>
    </row>
    <row r="386" ht="24">
      <c r="A386" s="9"/>
    </row>
    <row r="387" ht="24">
      <c r="A387" s="9"/>
    </row>
    <row r="388" ht="24">
      <c r="A388" s="9"/>
    </row>
    <row r="389" ht="24">
      <c r="A389" s="9"/>
    </row>
    <row r="390" ht="24">
      <c r="A390" s="9"/>
    </row>
    <row r="391" ht="24">
      <c r="A391" s="9"/>
    </row>
    <row r="392" ht="24">
      <c r="A392" s="9"/>
    </row>
    <row r="393" ht="24">
      <c r="A393" s="9"/>
    </row>
    <row r="394" ht="24">
      <c r="A394" s="9"/>
    </row>
    <row r="395" ht="24">
      <c r="A395" s="9"/>
    </row>
    <row r="396" ht="24">
      <c r="A396" s="9"/>
    </row>
    <row r="397" ht="24">
      <c r="A397" s="9"/>
    </row>
    <row r="398" ht="24">
      <c r="A398" s="9"/>
    </row>
    <row r="399" ht="24">
      <c r="A399" s="9"/>
    </row>
    <row r="400" ht="24">
      <c r="A400" s="9"/>
    </row>
    <row r="401" ht="24">
      <c r="A401" s="9"/>
    </row>
    <row r="402" ht="24">
      <c r="A402" s="9"/>
    </row>
    <row r="403" ht="24">
      <c r="A403" s="9"/>
    </row>
    <row r="404" ht="24">
      <c r="A404" s="9"/>
    </row>
    <row r="405" ht="24">
      <c r="A405" s="9"/>
    </row>
    <row r="406" ht="24">
      <c r="A406" s="9"/>
    </row>
    <row r="407" ht="24">
      <c r="A407" s="9"/>
    </row>
    <row r="408" ht="24">
      <c r="A408" s="9"/>
    </row>
    <row r="409" ht="24">
      <c r="A409" s="9"/>
    </row>
    <row r="410" ht="24">
      <c r="A410" s="9"/>
    </row>
    <row r="411" ht="24">
      <c r="A411" s="9"/>
    </row>
    <row r="412" ht="24">
      <c r="A412" s="9"/>
    </row>
    <row r="413" ht="24">
      <c r="A413" s="9"/>
    </row>
    <row r="414" ht="24">
      <c r="A414" s="9"/>
    </row>
    <row r="415" ht="24">
      <c r="A415" s="9"/>
    </row>
    <row r="416" ht="24">
      <c r="A416" s="9"/>
    </row>
    <row r="417" ht="24">
      <c r="A417" s="9"/>
    </row>
    <row r="418" ht="24">
      <c r="A418" s="9"/>
    </row>
    <row r="419" ht="24">
      <c r="A419" s="9"/>
    </row>
    <row r="420" ht="24">
      <c r="A420" s="9"/>
    </row>
    <row r="421" ht="24">
      <c r="A421" s="9"/>
    </row>
    <row r="422" ht="24">
      <c r="A422" s="9"/>
    </row>
    <row r="423" ht="24">
      <c r="A423" s="9"/>
    </row>
    <row r="424" ht="24">
      <c r="A424" s="9"/>
    </row>
    <row r="425" ht="24">
      <c r="A425" s="9"/>
    </row>
    <row r="426" ht="24">
      <c r="A426" s="9"/>
    </row>
    <row r="427" ht="24">
      <c r="A427" s="9"/>
    </row>
    <row r="428" ht="24">
      <c r="A428" s="9"/>
    </row>
    <row r="429" ht="24">
      <c r="A429" s="9"/>
    </row>
    <row r="430" ht="24">
      <c r="A430" s="9"/>
    </row>
    <row r="431" ht="24">
      <c r="A431" s="9"/>
    </row>
    <row r="432" ht="24">
      <c r="A432" s="9"/>
    </row>
    <row r="433" ht="24">
      <c r="A433" s="9"/>
    </row>
    <row r="434" ht="24">
      <c r="A434" s="9"/>
    </row>
    <row r="435" ht="24">
      <c r="A435" s="9"/>
    </row>
    <row r="436" ht="24">
      <c r="A436" s="9"/>
    </row>
    <row r="437" ht="24">
      <c r="A437" s="9"/>
    </row>
    <row r="438" ht="24">
      <c r="A438" s="9"/>
    </row>
    <row r="439" ht="24">
      <c r="A439" s="9"/>
    </row>
    <row r="440" ht="24">
      <c r="A440" s="9"/>
    </row>
    <row r="441" ht="24">
      <c r="A441" s="9"/>
    </row>
    <row r="442" ht="24">
      <c r="A442" s="9"/>
    </row>
    <row r="443" ht="24">
      <c r="A443" s="9"/>
    </row>
    <row r="444" ht="24">
      <c r="A444" s="9"/>
    </row>
    <row r="445" ht="24">
      <c r="A445" s="9"/>
    </row>
    <row r="446" ht="24">
      <c r="A446" s="9"/>
    </row>
    <row r="447" ht="24">
      <c r="A447" s="9"/>
    </row>
    <row r="448" ht="24">
      <c r="A448" s="9"/>
    </row>
    <row r="449" ht="24">
      <c r="A449" s="9"/>
    </row>
    <row r="450" ht="24">
      <c r="A450" s="9"/>
    </row>
    <row r="451" ht="24">
      <c r="A451" s="9"/>
    </row>
    <row r="452" ht="24">
      <c r="A452" s="9"/>
    </row>
    <row r="453" ht="24">
      <c r="A453" s="9"/>
    </row>
    <row r="454" ht="24">
      <c r="A454" s="9"/>
    </row>
    <row r="455" ht="24">
      <c r="A455" s="9"/>
    </row>
    <row r="456" ht="24">
      <c r="A456" s="9"/>
    </row>
    <row r="457" ht="24">
      <c r="A457" s="9"/>
    </row>
    <row r="458" ht="24">
      <c r="A458" s="9"/>
    </row>
    <row r="459" ht="24">
      <c r="A459" s="9"/>
    </row>
    <row r="460" ht="24">
      <c r="A460" s="9"/>
    </row>
    <row r="461" ht="24">
      <c r="A461" s="9"/>
    </row>
    <row r="462" ht="24">
      <c r="A462" s="9"/>
    </row>
    <row r="463" ht="24">
      <c r="A463" s="9"/>
    </row>
    <row r="464" ht="24">
      <c r="A464" s="9"/>
    </row>
    <row r="465" ht="24">
      <c r="A465" s="9"/>
    </row>
    <row r="466" ht="24">
      <c r="A466" s="9"/>
    </row>
    <row r="467" ht="24">
      <c r="A467" s="9"/>
    </row>
    <row r="468" ht="24">
      <c r="A468" s="9"/>
    </row>
    <row r="469" ht="24">
      <c r="A469" s="9"/>
    </row>
    <row r="470" ht="24">
      <c r="A470" s="9"/>
    </row>
    <row r="471" ht="24">
      <c r="A471" s="9"/>
    </row>
    <row r="472" ht="24">
      <c r="A472" s="9"/>
    </row>
    <row r="473" ht="24">
      <c r="A473" s="9"/>
    </row>
    <row r="474" ht="24">
      <c r="A474" s="9"/>
    </row>
    <row r="475" ht="24">
      <c r="A475" s="9"/>
    </row>
    <row r="476" ht="24">
      <c r="A476" s="9"/>
    </row>
    <row r="477" ht="24">
      <c r="A477" s="9"/>
    </row>
    <row r="478" ht="24">
      <c r="A478" s="9"/>
    </row>
    <row r="479" ht="24">
      <c r="A479" s="9"/>
    </row>
    <row r="480" ht="24">
      <c r="A480" s="9"/>
    </row>
    <row r="481" ht="24">
      <c r="A481" s="9"/>
    </row>
    <row r="482" ht="24">
      <c r="A482" s="9"/>
    </row>
    <row r="483" ht="24">
      <c r="A483" s="9"/>
    </row>
    <row r="484" ht="24">
      <c r="A484" s="9"/>
    </row>
    <row r="485" ht="24">
      <c r="A485" s="9"/>
    </row>
    <row r="486" ht="24">
      <c r="A486" s="9"/>
    </row>
    <row r="487" ht="24">
      <c r="A487" s="9"/>
    </row>
    <row r="488" ht="24">
      <c r="A488" s="9"/>
    </row>
    <row r="489" ht="24">
      <c r="A489" s="9"/>
    </row>
    <row r="490" ht="24">
      <c r="A490" s="9"/>
    </row>
    <row r="491" ht="24">
      <c r="A491" s="9"/>
    </row>
    <row r="492" ht="24">
      <c r="A492" s="9"/>
    </row>
    <row r="493" ht="24">
      <c r="A493" s="9"/>
    </row>
    <row r="494" ht="24">
      <c r="A494" s="9"/>
    </row>
    <row r="495" ht="24">
      <c r="A495" s="9"/>
    </row>
    <row r="496" ht="24">
      <c r="A496" s="9"/>
    </row>
    <row r="497" ht="24">
      <c r="A497" s="9"/>
    </row>
    <row r="498" ht="24">
      <c r="A498" s="9"/>
    </row>
    <row r="499" ht="24">
      <c r="A499" s="9"/>
    </row>
    <row r="500" ht="24">
      <c r="A500" s="9"/>
    </row>
    <row r="501" ht="24">
      <c r="A501" s="9"/>
    </row>
    <row r="502" ht="24">
      <c r="A502" s="9"/>
    </row>
    <row r="503" ht="24">
      <c r="A503" s="9"/>
    </row>
    <row r="504" ht="24">
      <c r="A504" s="9"/>
    </row>
    <row r="505" ht="24">
      <c r="A505" s="9"/>
    </row>
    <row r="506" ht="24">
      <c r="A506" s="9"/>
    </row>
    <row r="507" ht="24">
      <c r="A507" s="9"/>
    </row>
    <row r="508" ht="24">
      <c r="A508" s="9"/>
    </row>
    <row r="509" ht="24">
      <c r="A509" s="9"/>
    </row>
    <row r="510" ht="24">
      <c r="A510" s="9"/>
    </row>
    <row r="511" ht="24">
      <c r="A511" s="9"/>
    </row>
    <row r="512" ht="24">
      <c r="A512" s="9"/>
    </row>
    <row r="513" ht="24">
      <c r="A513" s="9"/>
    </row>
    <row r="514" ht="24">
      <c r="A514" s="9"/>
    </row>
    <row r="515" ht="24">
      <c r="A515" s="9"/>
    </row>
    <row r="516" ht="24">
      <c r="A516" s="9"/>
    </row>
    <row r="517" ht="24">
      <c r="A517" s="9"/>
    </row>
    <row r="518" ht="24">
      <c r="A518" s="9"/>
    </row>
    <row r="519" ht="24">
      <c r="A519" s="9"/>
    </row>
    <row r="520" ht="24">
      <c r="A520" s="9"/>
    </row>
    <row r="521" ht="24">
      <c r="A521" s="9"/>
    </row>
    <row r="522" ht="24">
      <c r="A522" s="9"/>
    </row>
    <row r="523" ht="24">
      <c r="A523" s="9"/>
    </row>
    <row r="524" ht="24">
      <c r="A524" s="9"/>
    </row>
    <row r="525" ht="24">
      <c r="A525" s="9"/>
    </row>
    <row r="526" ht="24">
      <c r="A526" s="9"/>
    </row>
    <row r="527" ht="24">
      <c r="A527" s="9"/>
    </row>
    <row r="528" ht="24">
      <c r="A528" s="9"/>
    </row>
    <row r="529" ht="24">
      <c r="A529" s="9"/>
    </row>
    <row r="530" ht="24">
      <c r="A530" s="9"/>
    </row>
    <row r="531" ht="24">
      <c r="A531" s="9"/>
    </row>
    <row r="532" ht="24">
      <c r="A532" s="9"/>
    </row>
    <row r="533" ht="24">
      <c r="A533" s="9"/>
    </row>
    <row r="534" ht="24">
      <c r="A534" s="9"/>
    </row>
    <row r="535" ht="24">
      <c r="A535" s="9"/>
    </row>
    <row r="536" ht="24">
      <c r="A536" s="9"/>
    </row>
    <row r="537" ht="24">
      <c r="A537" s="9"/>
    </row>
    <row r="538" ht="24">
      <c r="A538" s="9"/>
    </row>
    <row r="539" ht="24">
      <c r="A539" s="9"/>
    </row>
    <row r="540" ht="24">
      <c r="A540" s="9"/>
    </row>
    <row r="541" ht="24">
      <c r="A541" s="9"/>
    </row>
    <row r="542" ht="24">
      <c r="A542" s="9"/>
    </row>
    <row r="543" ht="24">
      <c r="A543" s="9"/>
    </row>
    <row r="544" ht="24">
      <c r="A544" s="9"/>
    </row>
    <row r="545" ht="24">
      <c r="A545" s="9"/>
    </row>
    <row r="546" ht="24">
      <c r="A546" s="9"/>
    </row>
    <row r="547" ht="24">
      <c r="A547" s="9"/>
    </row>
    <row r="548" ht="24">
      <c r="A548" s="9"/>
    </row>
    <row r="549" ht="24">
      <c r="A549" s="9"/>
    </row>
    <row r="550" ht="24">
      <c r="A550" s="9"/>
    </row>
    <row r="551" ht="24">
      <c r="A551" s="9"/>
    </row>
    <row r="552" ht="24">
      <c r="A552" s="9"/>
    </row>
    <row r="553" ht="24">
      <c r="A553" s="9"/>
    </row>
    <row r="554" ht="24">
      <c r="A554" s="9"/>
    </row>
    <row r="555" ht="24">
      <c r="A555" s="9"/>
    </row>
    <row r="556" ht="24">
      <c r="A556" s="9"/>
    </row>
    <row r="557" ht="24">
      <c r="A557" s="9"/>
    </row>
    <row r="558" ht="24">
      <c r="A558" s="9"/>
    </row>
    <row r="559" ht="24">
      <c r="A559" s="9"/>
    </row>
    <row r="560" ht="24">
      <c r="A560" s="9"/>
    </row>
    <row r="561" ht="24">
      <c r="A561" s="9"/>
    </row>
    <row r="562" ht="24">
      <c r="A562" s="9"/>
    </row>
    <row r="563" ht="24">
      <c r="A563" s="9"/>
    </row>
    <row r="564" ht="24">
      <c r="A564" s="9"/>
    </row>
    <row r="565" ht="24">
      <c r="A565" s="9"/>
    </row>
    <row r="566" ht="24">
      <c r="A566" s="9"/>
    </row>
    <row r="567" ht="24">
      <c r="A567" s="9"/>
    </row>
    <row r="568" ht="24">
      <c r="A568" s="9"/>
    </row>
    <row r="569" ht="24">
      <c r="A569" s="9"/>
    </row>
    <row r="570" ht="24">
      <c r="A570" s="9"/>
    </row>
    <row r="571" ht="24">
      <c r="A571" s="9"/>
    </row>
    <row r="572" ht="24">
      <c r="A572" s="9"/>
    </row>
    <row r="573" ht="24">
      <c r="A573" s="9"/>
    </row>
    <row r="574" ht="24">
      <c r="A574" s="9"/>
    </row>
    <row r="575" ht="24">
      <c r="A575" s="9"/>
    </row>
    <row r="576" ht="24">
      <c r="A576" s="9"/>
    </row>
    <row r="577" ht="24">
      <c r="A577" s="9"/>
    </row>
    <row r="578" ht="24">
      <c r="A578" s="9"/>
    </row>
    <row r="579" ht="24">
      <c r="A579" s="9"/>
    </row>
    <row r="580" ht="24">
      <c r="A580" s="9"/>
    </row>
    <row r="581" ht="24">
      <c r="A581" s="9"/>
    </row>
    <row r="582" ht="24">
      <c r="A582" s="9"/>
    </row>
    <row r="583" ht="24">
      <c r="A583" s="9"/>
    </row>
    <row r="584" ht="24">
      <c r="A584" s="9"/>
    </row>
    <row r="585" ht="24">
      <c r="A585" s="9"/>
    </row>
    <row r="586" ht="24">
      <c r="A586" s="9"/>
    </row>
    <row r="587" ht="24">
      <c r="A587" s="9"/>
    </row>
    <row r="588" ht="24">
      <c r="A588" s="9"/>
    </row>
    <row r="589" ht="24">
      <c r="A589" s="9"/>
    </row>
    <row r="590" ht="24">
      <c r="A590" s="9"/>
    </row>
    <row r="591" ht="24">
      <c r="A591" s="9"/>
    </row>
    <row r="592" ht="24">
      <c r="A592" s="9"/>
    </row>
    <row r="593" ht="24">
      <c r="A593" s="9"/>
    </row>
    <row r="594" ht="24">
      <c r="A594" s="9"/>
    </row>
    <row r="595" ht="24">
      <c r="A595" s="9"/>
    </row>
    <row r="596" ht="24">
      <c r="A596" s="9"/>
    </row>
    <row r="597" ht="24">
      <c r="A597" s="9"/>
    </row>
    <row r="598" ht="24">
      <c r="A598" s="9"/>
    </row>
    <row r="599" ht="24">
      <c r="A599" s="9"/>
    </row>
    <row r="600" ht="24">
      <c r="A600" s="9"/>
    </row>
    <row r="601" ht="24">
      <c r="A601" s="9"/>
    </row>
    <row r="602" ht="24">
      <c r="A602" s="9"/>
    </row>
    <row r="603" ht="24">
      <c r="A603" s="9"/>
    </row>
    <row r="604" ht="24">
      <c r="A604" s="9"/>
    </row>
    <row r="605" ht="24">
      <c r="A605" s="9"/>
    </row>
    <row r="606" ht="24">
      <c r="A606" s="9"/>
    </row>
    <row r="607" ht="24">
      <c r="A607" s="9"/>
    </row>
    <row r="608" ht="24">
      <c r="A608" s="9"/>
    </row>
    <row r="609" ht="24">
      <c r="A609" s="9"/>
    </row>
    <row r="610" ht="24">
      <c r="A610" s="9"/>
    </row>
    <row r="611" ht="24">
      <c r="A611" s="9"/>
    </row>
    <row r="612" ht="24">
      <c r="A612" s="9"/>
    </row>
    <row r="613" ht="24">
      <c r="A613" s="9"/>
    </row>
    <row r="614" ht="24">
      <c r="A614" s="9"/>
    </row>
    <row r="615" ht="24">
      <c r="A615" s="9"/>
    </row>
    <row r="616" ht="24">
      <c r="A616" s="9"/>
    </row>
    <row r="617" ht="24">
      <c r="A617" s="9"/>
    </row>
    <row r="618" ht="24">
      <c r="A618" s="9"/>
    </row>
    <row r="619" ht="24">
      <c r="A619" s="9"/>
    </row>
    <row r="620" ht="24">
      <c r="A620" s="9"/>
    </row>
    <row r="621" ht="24">
      <c r="A621" s="9"/>
    </row>
    <row r="622" ht="24">
      <c r="A622" s="9"/>
    </row>
    <row r="623" ht="24">
      <c r="A623" s="9"/>
    </row>
    <row r="624" ht="24">
      <c r="A624" s="9"/>
    </row>
    <row r="625" ht="24">
      <c r="A625" s="9"/>
    </row>
    <row r="626" ht="24">
      <c r="A626" s="9"/>
    </row>
    <row r="627" ht="24">
      <c r="A627" s="9"/>
    </row>
    <row r="628" ht="24">
      <c r="A628" s="9"/>
    </row>
    <row r="629" ht="24">
      <c r="A629" s="9"/>
    </row>
    <row r="630" ht="24">
      <c r="A630" s="9"/>
    </row>
    <row r="631" ht="24">
      <c r="A631" s="9"/>
    </row>
    <row r="632" ht="24">
      <c r="A632" s="9"/>
    </row>
    <row r="633" ht="24">
      <c r="A633" s="9"/>
    </row>
    <row r="634" ht="24">
      <c r="A634" s="9"/>
    </row>
    <row r="635" ht="24">
      <c r="A635" s="9"/>
    </row>
    <row r="636" ht="24">
      <c r="A636" s="9"/>
    </row>
    <row r="637" ht="24">
      <c r="A637" s="9"/>
    </row>
    <row r="638" ht="24">
      <c r="A638" s="9"/>
    </row>
    <row r="639" ht="24">
      <c r="A639" s="9"/>
    </row>
    <row r="640" ht="24">
      <c r="A640" s="9"/>
    </row>
    <row r="641" ht="24">
      <c r="A641" s="9"/>
    </row>
    <row r="642" ht="24">
      <c r="A642" s="9"/>
    </row>
    <row r="643" ht="24">
      <c r="A643" s="9"/>
    </row>
    <row r="644" ht="24">
      <c r="A644" s="9"/>
    </row>
    <row r="645" ht="24">
      <c r="A645" s="9"/>
    </row>
    <row r="646" ht="24">
      <c r="A646" s="9"/>
    </row>
    <row r="647" ht="24">
      <c r="A647" s="9"/>
    </row>
    <row r="648" ht="24">
      <c r="A648" s="9"/>
    </row>
    <row r="649" ht="24">
      <c r="A649" s="9"/>
    </row>
    <row r="650" ht="24">
      <c r="A650" s="9"/>
    </row>
    <row r="651" ht="24">
      <c r="A651" s="9"/>
    </row>
    <row r="652" ht="24">
      <c r="A652" s="9"/>
    </row>
    <row r="653" ht="24">
      <c r="A653" s="9"/>
    </row>
    <row r="654" ht="24">
      <c r="A654" s="9"/>
    </row>
    <row r="655" ht="24">
      <c r="A655" s="9"/>
    </row>
    <row r="656" ht="24">
      <c r="A656" s="9"/>
    </row>
    <row r="657" ht="24">
      <c r="A657" s="9"/>
    </row>
    <row r="658" ht="24">
      <c r="A658" s="9"/>
    </row>
    <row r="659" ht="24">
      <c r="A659" s="9"/>
    </row>
    <row r="660" ht="24">
      <c r="A660" s="9"/>
    </row>
    <row r="661" ht="24">
      <c r="A661" s="9"/>
    </row>
    <row r="662" ht="24">
      <c r="A662" s="9"/>
    </row>
    <row r="663" ht="24">
      <c r="A663" s="9"/>
    </row>
    <row r="664" ht="24">
      <c r="A664" s="9"/>
    </row>
    <row r="665" ht="24">
      <c r="A665" s="9"/>
    </row>
    <row r="666" ht="24">
      <c r="A666" s="9"/>
    </row>
    <row r="667" ht="24">
      <c r="A667" s="9"/>
    </row>
    <row r="668" ht="24">
      <c r="A668" s="9"/>
    </row>
    <row r="669" ht="24">
      <c r="A669" s="9"/>
    </row>
    <row r="670" ht="24">
      <c r="A670" s="9"/>
    </row>
    <row r="671" ht="24">
      <c r="A671" s="9"/>
    </row>
    <row r="672" ht="24">
      <c r="A672" s="9"/>
    </row>
    <row r="673" ht="24">
      <c r="A673" s="9"/>
    </row>
    <row r="674" ht="24">
      <c r="A674" s="9"/>
    </row>
    <row r="675" ht="24">
      <c r="A675" s="9"/>
    </row>
    <row r="676" ht="24">
      <c r="A676" s="9"/>
    </row>
    <row r="677" ht="24">
      <c r="A677" s="9"/>
    </row>
    <row r="678" ht="24">
      <c r="A678" s="9"/>
    </row>
    <row r="679" ht="24">
      <c r="A679" s="9"/>
    </row>
    <row r="680" ht="24">
      <c r="A680" s="9"/>
    </row>
    <row r="681" ht="24">
      <c r="A681" s="9"/>
    </row>
    <row r="682" ht="24">
      <c r="A682" s="9"/>
    </row>
    <row r="683" ht="24">
      <c r="A683" s="9"/>
    </row>
    <row r="684" ht="24">
      <c r="A684" s="9"/>
    </row>
    <row r="685" ht="24">
      <c r="A685" s="9"/>
    </row>
    <row r="686" ht="24">
      <c r="A686" s="9"/>
    </row>
    <row r="687" ht="24">
      <c r="A687" s="9"/>
    </row>
    <row r="688" ht="24">
      <c r="A688" s="9"/>
    </row>
    <row r="689" ht="24">
      <c r="A689" s="9"/>
    </row>
    <row r="690" ht="24">
      <c r="A690" s="9"/>
    </row>
    <row r="691" ht="24">
      <c r="A691" s="9"/>
    </row>
    <row r="692" ht="24">
      <c r="A692" s="9"/>
    </row>
    <row r="693" ht="24">
      <c r="A693" s="9"/>
    </row>
    <row r="694" ht="24">
      <c r="A694" s="9"/>
    </row>
    <row r="695" ht="24">
      <c r="A695" s="9"/>
    </row>
    <row r="696" ht="24">
      <c r="A696" s="9"/>
    </row>
    <row r="697" ht="24">
      <c r="A697" s="9"/>
    </row>
    <row r="698" ht="24">
      <c r="A698" s="9"/>
    </row>
    <row r="699" ht="24">
      <c r="A699" s="9"/>
    </row>
    <row r="700" ht="24">
      <c r="A700" s="9"/>
    </row>
    <row r="701" ht="24">
      <c r="A701" s="9"/>
    </row>
    <row r="702" ht="24">
      <c r="A702" s="9"/>
    </row>
    <row r="703" ht="24">
      <c r="A703" s="9"/>
    </row>
    <row r="704" ht="24">
      <c r="A704" s="9"/>
    </row>
    <row r="705" ht="24">
      <c r="A705" s="9"/>
    </row>
    <row r="706" ht="24">
      <c r="A706" s="9"/>
    </row>
    <row r="707" ht="24">
      <c r="A707" s="9"/>
    </row>
    <row r="708" ht="24">
      <c r="A708" s="9"/>
    </row>
    <row r="709" ht="24">
      <c r="A709" s="9"/>
    </row>
    <row r="710" ht="24">
      <c r="A710" s="9"/>
    </row>
    <row r="711" ht="24">
      <c r="A711" s="9"/>
    </row>
    <row r="712" ht="24">
      <c r="A712" s="9"/>
    </row>
  </sheetData>
  <sheetProtection/>
  <mergeCells count="22">
    <mergeCell ref="A1: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A5:B5"/>
    <mergeCell ref="A6:B6"/>
    <mergeCell ref="A7:B7"/>
    <mergeCell ref="A21:B21"/>
    <mergeCell ref="A30:B30"/>
    <mergeCell ref="A36:B36"/>
    <mergeCell ref="A39:B39"/>
    <mergeCell ref="A44:B44"/>
    <mergeCell ref="A45:B45"/>
    <mergeCell ref="A46:B46"/>
    <mergeCell ref="A47:B47"/>
    <mergeCell ref="A50:B5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42"/>
  <sheetViews>
    <sheetView view="pageBreakPreview" zoomScale="90" zoomScaleNormal="70" zoomScaleSheetLayoutView="90" zoomScalePageLayoutView="0" workbookViewId="0" topLeftCell="A10">
      <selection activeCell="B12" sqref="B12:L12"/>
    </sheetView>
  </sheetViews>
  <sheetFormatPr defaultColWidth="16.57421875" defaultRowHeight="15"/>
  <cols>
    <col min="1" max="4" width="16.57421875" style="94" customWidth="1"/>
    <col min="5" max="5" width="6.421875" style="94" customWidth="1"/>
    <col min="6" max="6" width="18.7109375" style="94" bestFit="1" customWidth="1"/>
    <col min="7" max="7" width="4.7109375" style="94" customWidth="1"/>
    <col min="8" max="8" width="18.421875" style="94" customWidth="1"/>
    <col min="9" max="9" width="6.421875" style="94" customWidth="1"/>
    <col min="10" max="10" width="16.8515625" style="94" bestFit="1" customWidth="1"/>
    <col min="11" max="11" width="4.28125" style="94" customWidth="1"/>
    <col min="12" max="12" width="18.57421875" style="94" bestFit="1" customWidth="1"/>
    <col min="13" max="16384" width="16.57421875" style="94" customWidth="1"/>
  </cols>
  <sheetData>
    <row r="1" spans="1:21" ht="24">
      <c r="A1" s="290" t="s">
        <v>135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75"/>
      <c r="N1" s="75"/>
      <c r="O1" s="75"/>
      <c r="P1" s="75"/>
      <c r="Q1" s="75"/>
      <c r="R1" s="75"/>
      <c r="S1" s="75"/>
      <c r="T1" s="75"/>
      <c r="U1" s="75"/>
    </row>
    <row r="2" spans="1:21" ht="24">
      <c r="A2" s="8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5"/>
      <c r="N2" s="75"/>
      <c r="O2" s="75"/>
      <c r="P2" s="75"/>
      <c r="Q2" s="75"/>
      <c r="R2" s="75"/>
      <c r="S2" s="75"/>
      <c r="T2" s="75"/>
      <c r="U2" s="75"/>
    </row>
    <row r="3" spans="1:21" ht="24">
      <c r="A3" s="75"/>
      <c r="B3" s="76" t="s">
        <v>3</v>
      </c>
      <c r="C3" s="75"/>
      <c r="D3" s="75"/>
      <c r="E3" s="75"/>
      <c r="F3" s="75"/>
      <c r="G3" s="75"/>
      <c r="H3" s="75"/>
      <c r="I3" s="75"/>
      <c r="J3" s="75"/>
      <c r="K3" s="75"/>
      <c r="L3" s="77" t="s">
        <v>30</v>
      </c>
      <c r="M3" s="75"/>
      <c r="N3" s="75"/>
      <c r="O3" s="75"/>
      <c r="P3" s="75"/>
      <c r="Q3" s="75"/>
      <c r="R3" s="75"/>
      <c r="S3" s="75"/>
      <c r="T3" s="75"/>
      <c r="U3" s="75"/>
    </row>
    <row r="4" spans="1:21" ht="24">
      <c r="A4" s="75"/>
      <c r="B4" s="75"/>
      <c r="C4" s="75"/>
      <c r="D4" s="75"/>
      <c r="E4" s="75"/>
      <c r="F4" s="76">
        <v>2563</v>
      </c>
      <c r="G4" s="75"/>
      <c r="H4" s="76">
        <v>2562</v>
      </c>
      <c r="I4" s="76"/>
      <c r="J4" s="1" t="s">
        <v>54</v>
      </c>
      <c r="K4" s="1"/>
      <c r="L4" s="1" t="s">
        <v>55</v>
      </c>
      <c r="M4" s="75"/>
      <c r="N4" s="75"/>
      <c r="O4" s="75"/>
      <c r="P4" s="75"/>
      <c r="Q4" s="75"/>
      <c r="R4" s="75"/>
      <c r="S4" s="75"/>
      <c r="T4" s="75"/>
      <c r="U4" s="75"/>
    </row>
    <row r="5" spans="1:21" ht="24">
      <c r="A5" s="75"/>
      <c r="B5" s="75" t="s">
        <v>4</v>
      </c>
      <c r="C5" s="75"/>
      <c r="D5" s="75"/>
      <c r="E5" s="75"/>
      <c r="F5" s="95">
        <f>+ตารางที่1!G8</f>
        <v>84823003.27</v>
      </c>
      <c r="G5" s="75"/>
      <c r="H5" s="78">
        <f>'[1]แสดงผลการดำเนินงาน'!$BI$9</f>
        <v>69484803.13</v>
      </c>
      <c r="I5" s="79"/>
      <c r="J5" s="80">
        <f aca="true" t="shared" si="0" ref="J5:J10">+F5-H5</f>
        <v>15338200.14</v>
      </c>
      <c r="K5" s="80"/>
      <c r="L5" s="81">
        <f aca="true" t="shared" si="1" ref="L5:L10">J5/H5*100</f>
        <v>22.07417945950508</v>
      </c>
      <c r="M5" s="96"/>
      <c r="N5" s="75"/>
      <c r="O5" s="75"/>
      <c r="P5" s="75"/>
      <c r="Q5" s="75"/>
      <c r="R5" s="75"/>
      <c r="S5" s="75"/>
      <c r="T5" s="75"/>
      <c r="U5" s="75"/>
    </row>
    <row r="6" spans="1:21" ht="24">
      <c r="A6" s="75"/>
      <c r="B6" s="11" t="s">
        <v>43</v>
      </c>
      <c r="C6" s="75"/>
      <c r="D6" s="75"/>
      <c r="E6" s="75"/>
      <c r="F6" s="95">
        <f>+ตารางที่1!G9</f>
        <v>26069800</v>
      </c>
      <c r="G6" s="75"/>
      <c r="H6" s="78">
        <f>'[1]แสดงผลการดำเนินงาน'!$BI$10</f>
        <v>27464300</v>
      </c>
      <c r="I6" s="79"/>
      <c r="J6" s="80">
        <f t="shared" si="0"/>
        <v>-1394500</v>
      </c>
      <c r="K6" s="80"/>
      <c r="L6" s="81">
        <f t="shared" si="1"/>
        <v>-5.077500609882648</v>
      </c>
      <c r="M6" s="96"/>
      <c r="N6" s="75"/>
      <c r="O6" s="75"/>
      <c r="P6" s="75"/>
      <c r="Q6" s="75"/>
      <c r="R6" s="75"/>
      <c r="S6" s="75"/>
      <c r="T6" s="75"/>
      <c r="U6" s="75"/>
    </row>
    <row r="7" spans="1:21" ht="24">
      <c r="A7" s="75"/>
      <c r="B7" s="75" t="s">
        <v>5</v>
      </c>
      <c r="C7" s="75"/>
      <c r="D7" s="75"/>
      <c r="E7" s="75"/>
      <c r="F7" s="95">
        <f>+ตารางที่1!G10</f>
        <v>4039706.48</v>
      </c>
      <c r="G7" s="75"/>
      <c r="H7" s="78">
        <f>'[1]แสดงผลการดำเนินงาน'!$BI$11</f>
        <v>3730520</v>
      </c>
      <c r="I7" s="79"/>
      <c r="J7" s="80">
        <f t="shared" si="0"/>
        <v>309186.48</v>
      </c>
      <c r="K7" s="80"/>
      <c r="L7" s="81">
        <f t="shared" si="1"/>
        <v>8.288026334130363</v>
      </c>
      <c r="M7" s="96"/>
      <c r="N7" s="75"/>
      <c r="O7" s="75"/>
      <c r="P7" s="75"/>
      <c r="Q7" s="75"/>
      <c r="R7" s="75"/>
      <c r="S7" s="75"/>
      <c r="T7" s="75"/>
      <c r="U7" s="75"/>
    </row>
    <row r="8" spans="1:21" ht="24">
      <c r="A8" s="75"/>
      <c r="B8" s="75" t="s">
        <v>6</v>
      </c>
      <c r="C8" s="75"/>
      <c r="D8" s="75"/>
      <c r="E8" s="75"/>
      <c r="F8" s="95">
        <f>+ตารางที่1!G11</f>
        <v>2974999.78</v>
      </c>
      <c r="G8" s="75"/>
      <c r="H8" s="78">
        <f>'[1]แสดงผลการดำเนินงาน'!$BI$13</f>
        <v>148032.25</v>
      </c>
      <c r="I8" s="79"/>
      <c r="J8" s="80">
        <f t="shared" si="0"/>
        <v>2826967.53</v>
      </c>
      <c r="K8" s="80"/>
      <c r="L8" s="81">
        <f t="shared" si="1"/>
        <v>1909.6970626333111</v>
      </c>
      <c r="M8" s="96"/>
      <c r="N8" s="75"/>
      <c r="O8" s="75"/>
      <c r="P8" s="97"/>
      <c r="Q8" s="75"/>
      <c r="R8" s="75"/>
      <c r="S8" s="75"/>
      <c r="T8" s="75"/>
      <c r="U8" s="75"/>
    </row>
    <row r="9" spans="1:21" ht="24">
      <c r="A9" s="75"/>
      <c r="B9" s="11" t="s">
        <v>44</v>
      </c>
      <c r="C9" s="75"/>
      <c r="D9" s="75"/>
      <c r="E9" s="75"/>
      <c r="F9" s="95">
        <f>+ตารางที่1!G12</f>
        <v>64122.15</v>
      </c>
      <c r="G9" s="75"/>
      <c r="H9" s="44">
        <f>'[1]แสดงผลการดำเนินงาน'!$BI$12</f>
        <v>885480.52</v>
      </c>
      <c r="I9" s="79"/>
      <c r="J9" s="80">
        <f t="shared" si="0"/>
        <v>-821358.37</v>
      </c>
      <c r="K9" s="80"/>
      <c r="L9" s="81">
        <f t="shared" si="1"/>
        <v>-92.75849117493856</v>
      </c>
      <c r="M9" s="96"/>
      <c r="N9" s="75"/>
      <c r="O9" s="75"/>
      <c r="P9" s="97"/>
      <c r="Q9" s="75"/>
      <c r="R9" s="75"/>
      <c r="S9" s="75"/>
      <c r="T9" s="75"/>
      <c r="U9" s="75"/>
    </row>
    <row r="10" spans="1:21" ht="24">
      <c r="A10" s="75"/>
      <c r="B10" s="75" t="s">
        <v>7</v>
      </c>
      <c r="C10" s="75"/>
      <c r="D10" s="75"/>
      <c r="E10" s="75"/>
      <c r="F10" s="95">
        <f>+ตารางที่1!G13</f>
        <v>22241219.830000002</v>
      </c>
      <c r="G10" s="75"/>
      <c r="H10" s="82">
        <f>'[1]แสดงผลการดำเนินงาน'!$BI$14</f>
        <v>651584.56</v>
      </c>
      <c r="I10" s="79"/>
      <c r="J10" s="80">
        <f t="shared" si="0"/>
        <v>21589635.270000003</v>
      </c>
      <c r="K10" s="80"/>
      <c r="L10" s="81">
        <f t="shared" si="1"/>
        <v>3313.4049815422272</v>
      </c>
      <c r="M10" s="96"/>
      <c r="N10" s="97"/>
      <c r="O10" s="75"/>
      <c r="P10" s="75"/>
      <c r="Q10" s="75"/>
      <c r="R10" s="75"/>
      <c r="S10" s="75"/>
      <c r="T10" s="75"/>
      <c r="U10" s="75"/>
    </row>
    <row r="11" spans="1:21" ht="24.75" thickBot="1">
      <c r="A11" s="75"/>
      <c r="B11" s="75" t="s">
        <v>8</v>
      </c>
      <c r="C11" s="75"/>
      <c r="D11" s="75"/>
      <c r="E11" s="75"/>
      <c r="F11" s="83">
        <f>+ตารางที่1!G14</f>
        <v>140212851.51000002</v>
      </c>
      <c r="G11" s="98"/>
      <c r="H11" s="84">
        <f>'[1]แสดงผลการดำเนินงาน'!$BI$15</f>
        <v>102364720.46</v>
      </c>
      <c r="I11" s="85"/>
      <c r="J11" s="85">
        <f>SUM(J5:J10)</f>
        <v>37848131.050000004</v>
      </c>
      <c r="K11" s="86"/>
      <c r="L11" s="86">
        <f>SUM(L5:L10)</f>
        <v>5155.6282581843525</v>
      </c>
      <c r="M11" s="96"/>
      <c r="N11" s="99"/>
      <c r="O11" s="97"/>
      <c r="P11" s="75"/>
      <c r="Q11" s="75"/>
      <c r="R11" s="75"/>
      <c r="S11" s="75"/>
      <c r="T11" s="75"/>
      <c r="U11" s="75"/>
    </row>
    <row r="12" spans="1:21" ht="25.5" thickBot="1" thickTop="1">
      <c r="A12" s="75"/>
      <c r="B12" s="205" t="s">
        <v>31</v>
      </c>
      <c r="C12" s="205"/>
      <c r="D12" s="205"/>
      <c r="E12" s="205"/>
      <c r="F12" s="206">
        <f>+ตารางที่1!G15</f>
        <v>-84826529.26</v>
      </c>
      <c r="G12" s="207"/>
      <c r="H12" s="206">
        <f>'[1]งบฐานะการเงิน'!$BG$53</f>
        <v>-70333857.72</v>
      </c>
      <c r="I12" s="208"/>
      <c r="J12" s="208">
        <f>+F12-H12</f>
        <v>-14492671.540000007</v>
      </c>
      <c r="K12" s="209"/>
      <c r="L12" s="209">
        <f>J12/H12*100</f>
        <v>20.605540503260208</v>
      </c>
      <c r="M12" s="96"/>
      <c r="N12" s="75"/>
      <c r="O12" s="75"/>
      <c r="P12" s="75"/>
      <c r="Q12" s="75"/>
      <c r="R12" s="75"/>
      <c r="S12" s="75"/>
      <c r="T12" s="75"/>
      <c r="U12" s="75"/>
    </row>
    <row r="13" spans="1:21" ht="24.75" thickTop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s="103" customFormat="1" ht="24">
      <c r="A14" s="290" t="s">
        <v>32</v>
      </c>
      <c r="B14" s="290"/>
      <c r="C14" s="290"/>
      <c r="D14" s="290"/>
      <c r="E14" s="290"/>
      <c r="F14" s="75"/>
      <c r="G14" s="75"/>
      <c r="H14" s="75"/>
      <c r="I14" s="75"/>
      <c r="J14" s="75"/>
      <c r="K14" s="75"/>
      <c r="L14" s="75"/>
      <c r="M14" s="75"/>
      <c r="N14" s="75"/>
      <c r="O14" s="100"/>
      <c r="P14" s="100"/>
      <c r="Q14" s="91"/>
      <c r="R14" s="91"/>
      <c r="S14" s="91"/>
      <c r="T14" s="101"/>
      <c r="U14" s="102"/>
    </row>
    <row r="15" spans="1:21" s="103" customFormat="1" ht="47.25" customHeight="1">
      <c r="A15" s="292" t="s">
        <v>136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104"/>
      <c r="N15" s="104"/>
      <c r="O15" s="105"/>
      <c r="P15" s="106"/>
      <c r="Q15" s="107"/>
      <c r="R15" s="107"/>
      <c r="S15" s="107"/>
      <c r="T15" s="108"/>
      <c r="U15" s="109"/>
    </row>
    <row r="16" spans="1:21" s="103" customFormat="1" ht="48.75" customHeight="1">
      <c r="A16" s="292" t="s">
        <v>137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104"/>
      <c r="N16" s="104"/>
      <c r="O16" s="105"/>
      <c r="P16" s="106"/>
      <c r="Q16" s="107"/>
      <c r="R16" s="107"/>
      <c r="S16" s="107"/>
      <c r="T16" s="108"/>
      <c r="U16" s="109"/>
    </row>
    <row r="17" spans="1:21" s="103" customFormat="1" ht="43.5" customHeight="1">
      <c r="A17" s="292" t="s">
        <v>138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104"/>
      <c r="N17" s="104"/>
      <c r="O17" s="106"/>
      <c r="P17" s="106"/>
      <c r="Q17" s="107"/>
      <c r="R17" s="107"/>
      <c r="S17" s="107"/>
      <c r="T17" s="108"/>
      <c r="U17" s="109"/>
    </row>
    <row r="18" spans="1:12" s="103" customFormat="1" ht="24">
      <c r="A18" s="289" t="s">
        <v>139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</row>
    <row r="19" spans="1:12" ht="24">
      <c r="A19" s="89"/>
      <c r="B19" s="89"/>
      <c r="C19" s="89"/>
      <c r="D19" s="89"/>
      <c r="E19" s="89"/>
      <c r="F19" s="89"/>
      <c r="G19" s="75"/>
      <c r="H19" s="90"/>
      <c r="I19" s="90"/>
      <c r="J19" s="75"/>
      <c r="K19" s="75"/>
      <c r="L19" s="75"/>
    </row>
    <row r="20" spans="1:12" ht="24">
      <c r="A20" s="91"/>
      <c r="B20" s="75"/>
      <c r="C20" s="75"/>
      <c r="D20" s="75"/>
      <c r="E20" s="92"/>
      <c r="F20" s="75"/>
      <c r="G20" s="75"/>
      <c r="H20" s="90"/>
      <c r="I20" s="90"/>
      <c r="J20" s="75"/>
      <c r="K20" s="75"/>
      <c r="L20" s="75"/>
    </row>
    <row r="21" spans="1:12" ht="24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24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24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24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4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24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24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24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2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24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1" ht="24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24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24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24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24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24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2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24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24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24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24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</sheetData>
  <sheetProtection/>
  <mergeCells count="6">
    <mergeCell ref="A18:L18"/>
    <mergeCell ref="A1:L1"/>
    <mergeCell ref="A14:E14"/>
    <mergeCell ref="A17:L17"/>
    <mergeCell ref="A15:L15"/>
    <mergeCell ref="A16:L16"/>
  </mergeCells>
  <printOptions/>
  <pageMargins left="0.7086614173228347" right="0.7086614173228347" top="1.02" bottom="0.7480314960629921" header="0.31496062992125984" footer="0.31496062992125984"/>
  <pageSetup horizontalDpi="600" verticalDpi="600" orientation="landscape" paperSize="9" scale="7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4"/>
  <sheetViews>
    <sheetView view="pageBreakPreview" zoomScale="90" zoomScaleSheetLayoutView="90" zoomScalePageLayoutView="0" workbookViewId="0" topLeftCell="A13">
      <selection activeCell="K13" sqref="K13"/>
    </sheetView>
  </sheetViews>
  <sheetFormatPr defaultColWidth="9.140625" defaultRowHeight="15"/>
  <cols>
    <col min="1" max="1" width="16.28125" style="10" customWidth="1"/>
    <col min="2" max="2" width="5.28125" style="10" customWidth="1"/>
    <col min="3" max="6" width="18.140625" style="10" customWidth="1"/>
    <col min="7" max="10" width="17.8515625" style="10" customWidth="1"/>
    <col min="11" max="11" width="11.28125" style="10" bestFit="1" customWidth="1"/>
    <col min="12" max="12" width="15.28125" style="10" customWidth="1"/>
    <col min="13" max="16384" width="9.140625" style="10" customWidth="1"/>
  </cols>
  <sheetData>
    <row r="1" spans="1:11" ht="30.75">
      <c r="A1" s="312" t="s">
        <v>141</v>
      </c>
      <c r="B1" s="312"/>
      <c r="C1" s="312"/>
      <c r="D1" s="312"/>
      <c r="E1" s="312"/>
      <c r="F1" s="312"/>
      <c r="G1" s="312"/>
      <c r="H1" s="312"/>
      <c r="I1" s="312"/>
      <c r="J1" s="312"/>
      <c r="K1" s="110"/>
    </row>
    <row r="2" spans="1:11" ht="24">
      <c r="A2" s="111"/>
      <c r="B2" s="111"/>
      <c r="C2" s="111"/>
      <c r="D2" s="111"/>
      <c r="E2" s="111"/>
      <c r="F2" s="111"/>
      <c r="G2" s="111"/>
      <c r="H2" s="112"/>
      <c r="I2" s="111"/>
      <c r="J2" s="111"/>
      <c r="K2" s="113" t="s">
        <v>30</v>
      </c>
    </row>
    <row r="3" spans="1:11" ht="24">
      <c r="A3" s="294" t="s">
        <v>10</v>
      </c>
      <c r="B3" s="295"/>
      <c r="C3" s="304" t="s">
        <v>140</v>
      </c>
      <c r="D3" s="305"/>
      <c r="E3" s="305"/>
      <c r="F3" s="306"/>
      <c r="G3" s="304" t="s">
        <v>98</v>
      </c>
      <c r="H3" s="305"/>
      <c r="I3" s="305"/>
      <c r="J3" s="306"/>
      <c r="K3" s="114" t="s">
        <v>33</v>
      </c>
    </row>
    <row r="4" spans="1:11" ht="24">
      <c r="A4" s="296"/>
      <c r="B4" s="297"/>
      <c r="C4" s="115" t="s">
        <v>34</v>
      </c>
      <c r="D4" s="115" t="s">
        <v>35</v>
      </c>
      <c r="E4" s="115" t="s">
        <v>18</v>
      </c>
      <c r="F4" s="307" t="s">
        <v>14</v>
      </c>
      <c r="G4" s="115" t="s">
        <v>34</v>
      </c>
      <c r="H4" s="115" t="s">
        <v>35</v>
      </c>
      <c r="I4" s="115" t="s">
        <v>18</v>
      </c>
      <c r="J4" s="307" t="s">
        <v>14</v>
      </c>
      <c r="K4" s="116" t="s">
        <v>36</v>
      </c>
    </row>
    <row r="5" spans="1:11" ht="24">
      <c r="A5" s="298"/>
      <c r="B5" s="299"/>
      <c r="C5" s="117" t="s">
        <v>37</v>
      </c>
      <c r="D5" s="117" t="s">
        <v>37</v>
      </c>
      <c r="E5" s="117" t="s">
        <v>38</v>
      </c>
      <c r="F5" s="308"/>
      <c r="G5" s="117" t="s">
        <v>37</v>
      </c>
      <c r="H5" s="117" t="s">
        <v>37</v>
      </c>
      <c r="I5" s="117" t="s">
        <v>38</v>
      </c>
      <c r="J5" s="308"/>
      <c r="K5" s="118"/>
    </row>
    <row r="6" spans="1:12" ht="24">
      <c r="A6" s="313" t="s">
        <v>15</v>
      </c>
      <c r="B6" s="313"/>
      <c r="C6" s="199">
        <f>ตารางที่2!C4</f>
        <v>45172013.88</v>
      </c>
      <c r="D6" s="199">
        <f>ตารางที่2!D4</f>
        <v>6581861</v>
      </c>
      <c r="E6" s="199">
        <f>ตารางที่2!E4</f>
        <v>0</v>
      </c>
      <c r="F6" s="199">
        <f aca="true" t="shared" si="0" ref="F6:F12">SUM(C6:E6)</f>
        <v>51753874.88</v>
      </c>
      <c r="G6" s="119">
        <f>'[3]ตารางที่6'!$C$6</f>
        <v>40911061.6</v>
      </c>
      <c r="H6" s="119">
        <f>'[3]ตารางที่6'!$D$6</f>
        <v>7341450</v>
      </c>
      <c r="I6" s="119">
        <f>'[3]ตารางที่6'!$E$6</f>
        <v>0</v>
      </c>
      <c r="J6" s="119">
        <f aca="true" t="shared" si="1" ref="J6:J12">SUM(G6:I6)</f>
        <v>48252511.6</v>
      </c>
      <c r="K6" s="119">
        <f aca="true" t="shared" si="2" ref="K6:K13">L6/J6*100</f>
        <v>7.256333740770502</v>
      </c>
      <c r="L6" s="203">
        <f aca="true" t="shared" si="3" ref="L6:L13">F6-J6</f>
        <v>3501363.280000001</v>
      </c>
    </row>
    <row r="7" spans="1:12" ht="23.25" customHeight="1">
      <c r="A7" s="301" t="s">
        <v>48</v>
      </c>
      <c r="B7" s="301"/>
      <c r="C7" s="200">
        <f>ตารางที่2!C5</f>
        <v>1148516</v>
      </c>
      <c r="D7" s="200">
        <f>ตารางที่2!D5</f>
        <v>1283539.99</v>
      </c>
      <c r="E7" s="200">
        <f>ตารางที่2!E5</f>
        <v>0</v>
      </c>
      <c r="F7" s="200">
        <f t="shared" si="0"/>
        <v>2432055.99</v>
      </c>
      <c r="G7" s="120">
        <f>'[3]ตารางที่6'!$C$7</f>
        <v>3553085.61</v>
      </c>
      <c r="H7" s="120">
        <f>'[3]ตารางที่6'!$D$7</f>
        <v>2006722.3699999999</v>
      </c>
      <c r="I7" s="120">
        <f>'[3]ตารางที่6'!$E$7</f>
        <v>0</v>
      </c>
      <c r="J7" s="120">
        <f t="shared" si="1"/>
        <v>5559807.9799999995</v>
      </c>
      <c r="K7" s="120">
        <f t="shared" si="2"/>
        <v>-56.25647506624859</v>
      </c>
      <c r="L7" s="203">
        <f t="shared" si="3"/>
        <v>-3127751.9899999993</v>
      </c>
    </row>
    <row r="8" spans="1:12" ht="23.25" customHeight="1">
      <c r="A8" s="301" t="s">
        <v>49</v>
      </c>
      <c r="B8" s="301"/>
      <c r="C8" s="200">
        <f>ตารางที่2!C6</f>
        <v>546289.12</v>
      </c>
      <c r="D8" s="200">
        <f>ตารางที่2!D6</f>
        <v>294500.28</v>
      </c>
      <c r="E8" s="200">
        <f>ตารางที่2!E6</f>
        <v>0</v>
      </c>
      <c r="F8" s="200">
        <f t="shared" si="0"/>
        <v>840789.4</v>
      </c>
      <c r="G8" s="120">
        <f>'[3]ตารางที่6'!$C$8</f>
        <v>877474.34</v>
      </c>
      <c r="H8" s="120">
        <f>'[3]ตารางที่6'!$D$8</f>
        <v>783992.6799999999</v>
      </c>
      <c r="I8" s="120">
        <f>'[3]ตารางที่6'!$E$8</f>
        <v>0</v>
      </c>
      <c r="J8" s="120">
        <f t="shared" si="1"/>
        <v>1661467.02</v>
      </c>
      <c r="K8" s="120">
        <f t="shared" si="2"/>
        <v>-49.394758374439476</v>
      </c>
      <c r="L8" s="203">
        <f t="shared" si="3"/>
        <v>-820677.62</v>
      </c>
    </row>
    <row r="9" spans="1:12" ht="23.25" customHeight="1">
      <c r="A9" s="301" t="s">
        <v>50</v>
      </c>
      <c r="B9" s="301"/>
      <c r="C9" s="200">
        <f>ตารางที่2!C7</f>
        <v>14130669.219999999</v>
      </c>
      <c r="D9" s="200">
        <f>ตารางที่2!D7</f>
        <v>7288161.24</v>
      </c>
      <c r="E9" s="200">
        <f>ตารางที่2!E7</f>
        <v>0</v>
      </c>
      <c r="F9" s="200">
        <f t="shared" si="0"/>
        <v>21418830.46</v>
      </c>
      <c r="G9" s="120">
        <f>'[3]ตารางที่6'!$C$9</f>
        <v>18051413.84</v>
      </c>
      <c r="H9" s="120">
        <f>'[3]ตารางที่6'!$D$9</f>
        <v>8574246.03</v>
      </c>
      <c r="I9" s="120">
        <f>'[3]ตารางที่6'!$E$9</f>
        <v>0</v>
      </c>
      <c r="J9" s="120">
        <f t="shared" si="1"/>
        <v>26625659.869999997</v>
      </c>
      <c r="K9" s="120">
        <f t="shared" si="2"/>
        <v>-19.55568213303401</v>
      </c>
      <c r="L9" s="203">
        <f t="shared" si="3"/>
        <v>-5206829.409999996</v>
      </c>
    </row>
    <row r="10" spans="1:12" ht="24">
      <c r="A10" s="301" t="s">
        <v>16</v>
      </c>
      <c r="B10" s="301"/>
      <c r="C10" s="200">
        <f>ตารางที่2!C8</f>
        <v>2685764.64</v>
      </c>
      <c r="D10" s="200">
        <f>ตารางที่2!D8</f>
        <v>1313077.47</v>
      </c>
      <c r="E10" s="200">
        <f>ตารางที่2!E8</f>
        <v>0</v>
      </c>
      <c r="F10" s="200">
        <f t="shared" si="0"/>
        <v>3998842.1100000003</v>
      </c>
      <c r="G10" s="120">
        <f>'[3]ตารางที่6'!$C$10</f>
        <v>3985045.9200000004</v>
      </c>
      <c r="H10" s="120">
        <f>'[3]ตารางที่6'!$D$10</f>
        <v>232340.75</v>
      </c>
      <c r="I10" s="120">
        <f>'[3]ตารางที่6'!$E$10</f>
        <v>0</v>
      </c>
      <c r="J10" s="120">
        <f t="shared" si="1"/>
        <v>4217386.67</v>
      </c>
      <c r="K10" s="120">
        <f t="shared" si="2"/>
        <v>-5.181990106683758</v>
      </c>
      <c r="L10" s="203">
        <f t="shared" si="3"/>
        <v>-218544.5599999996</v>
      </c>
    </row>
    <row r="11" spans="1:12" ht="23.25" customHeight="1">
      <c r="A11" s="301" t="s">
        <v>51</v>
      </c>
      <c r="B11" s="301"/>
      <c r="C11" s="200">
        <f>ตารางที่2!C9</f>
        <v>30790649.15</v>
      </c>
      <c r="D11" s="200">
        <f>ตารางที่2!D9</f>
        <v>3189450.6500000004</v>
      </c>
      <c r="E11" s="200">
        <f>ตารางที่2!E9</f>
        <v>0</v>
      </c>
      <c r="F11" s="200">
        <f t="shared" si="0"/>
        <v>33980099.8</v>
      </c>
      <c r="G11" s="120">
        <f>'[3]ตารางที่6'!$C$11</f>
        <v>23590354.49</v>
      </c>
      <c r="H11" s="120">
        <f>'[3]ตารางที่6'!$D$11</f>
        <v>2339343.44</v>
      </c>
      <c r="I11" s="120">
        <f>'[3]ตารางที่6'!$E$11</f>
        <v>0</v>
      </c>
      <c r="J11" s="120">
        <f t="shared" si="1"/>
        <v>25929697.93</v>
      </c>
      <c r="K11" s="120">
        <f t="shared" si="2"/>
        <v>31.04703298793885</v>
      </c>
      <c r="L11" s="203">
        <f t="shared" si="3"/>
        <v>8050401.869999997</v>
      </c>
    </row>
    <row r="12" spans="1:12" ht="24">
      <c r="A12" s="293" t="s">
        <v>52</v>
      </c>
      <c r="B12" s="293"/>
      <c r="C12" s="201">
        <f>ตารางที่2!C10</f>
        <v>55000</v>
      </c>
      <c r="D12" s="201">
        <f>ตารางที่2!D10</f>
        <v>871001</v>
      </c>
      <c r="E12" s="201">
        <f>ตารางที่2!E10</f>
        <v>0</v>
      </c>
      <c r="F12" s="201">
        <f t="shared" si="0"/>
        <v>926001</v>
      </c>
      <c r="G12" s="121">
        <f>'[3]ตารางที่6'!$C$12</f>
        <v>55000</v>
      </c>
      <c r="H12" s="121">
        <f>'[3]ตารางที่6'!$D$12</f>
        <v>1199916</v>
      </c>
      <c r="I12" s="121">
        <f>'[3]ตารางที่6'!$E$12</f>
        <v>5614650</v>
      </c>
      <c r="J12" s="121">
        <f t="shared" si="1"/>
        <v>6869566</v>
      </c>
      <c r="K12" s="121">
        <f t="shared" si="2"/>
        <v>-86.52024014326378</v>
      </c>
      <c r="L12" s="203">
        <f t="shared" si="3"/>
        <v>-5943565</v>
      </c>
    </row>
    <row r="13" spans="1:12" ht="24">
      <c r="A13" s="302" t="s">
        <v>14</v>
      </c>
      <c r="B13" s="303"/>
      <c r="C13" s="202">
        <f aca="true" t="shared" si="4" ref="C13:J13">SUM(C6:C12)</f>
        <v>94528902.00999999</v>
      </c>
      <c r="D13" s="202">
        <f t="shared" si="4"/>
        <v>20821591.630000003</v>
      </c>
      <c r="E13" s="202">
        <f t="shared" si="4"/>
        <v>0</v>
      </c>
      <c r="F13" s="202">
        <f t="shared" si="4"/>
        <v>115350493.64</v>
      </c>
      <c r="G13" s="122">
        <f t="shared" si="4"/>
        <v>91023435.8</v>
      </c>
      <c r="H13" s="122">
        <f t="shared" si="4"/>
        <v>22478011.27</v>
      </c>
      <c r="I13" s="122">
        <f t="shared" si="4"/>
        <v>5614650</v>
      </c>
      <c r="J13" s="122">
        <f t="shared" si="4"/>
        <v>119116097.07</v>
      </c>
      <c r="K13" s="123">
        <f t="shared" si="2"/>
        <v>-3.161288459432222</v>
      </c>
      <c r="L13" s="203">
        <f t="shared" si="3"/>
        <v>-3765603.4299999923</v>
      </c>
    </row>
    <row r="14" spans="1:12" s="88" customFormat="1" ht="29.25" customHeight="1">
      <c r="A14" s="300" t="s">
        <v>39</v>
      </c>
      <c r="B14" s="300"/>
      <c r="C14" s="300"/>
      <c r="D14" s="300"/>
      <c r="E14" s="300"/>
      <c r="F14" s="300"/>
      <c r="G14" s="300"/>
      <c r="H14" s="300"/>
      <c r="I14" s="300"/>
      <c r="J14" s="300"/>
      <c r="K14" s="110"/>
      <c r="L14" s="204"/>
    </row>
    <row r="15" spans="1:11" s="88" customFormat="1" ht="23.25" customHeight="1">
      <c r="A15" s="309" t="s">
        <v>142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</row>
    <row r="16" spans="1:11" s="124" customFormat="1" ht="42.75" customHeight="1">
      <c r="A16" s="310" t="s">
        <v>143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s="124" customFormat="1" ht="24">
      <c r="A17" s="48" t="s">
        <v>145</v>
      </c>
      <c r="B17" s="65"/>
      <c r="C17" s="65"/>
      <c r="D17" s="65"/>
      <c r="E17" s="65"/>
      <c r="F17" s="65"/>
      <c r="G17" s="125"/>
      <c r="H17" s="125"/>
      <c r="I17" s="125"/>
      <c r="J17" s="125"/>
      <c r="K17" s="126"/>
    </row>
    <row r="18" spans="1:11" s="124" customFormat="1" ht="24">
      <c r="A18" s="48" t="s">
        <v>144</v>
      </c>
      <c r="B18" s="65"/>
      <c r="C18" s="65"/>
      <c r="D18" s="65"/>
      <c r="E18" s="65"/>
      <c r="F18" s="65"/>
      <c r="G18" s="125"/>
      <c r="H18" s="125"/>
      <c r="I18" s="125"/>
      <c r="J18" s="125"/>
      <c r="K18" s="126"/>
    </row>
    <row r="19" spans="1:11" s="124" customFormat="1" ht="49.5" customHeight="1">
      <c r="A19" s="311" t="s">
        <v>146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</row>
    <row r="20" spans="1:11" ht="24">
      <c r="A20" s="127" t="s">
        <v>147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0"/>
    </row>
    <row r="21" spans="1:11" ht="24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0"/>
    </row>
    <row r="22" spans="1:11" ht="2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0"/>
    </row>
    <row r="23" spans="1:11" ht="24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0"/>
    </row>
    <row r="24" spans="1:11" ht="2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0"/>
    </row>
    <row r="25" spans="1:11" ht="24">
      <c r="A25" s="127"/>
      <c r="B25" s="127"/>
      <c r="C25" s="127"/>
      <c r="D25" s="127"/>
      <c r="E25" s="127"/>
      <c r="F25" s="127"/>
      <c r="G25" s="128"/>
      <c r="H25" s="110"/>
      <c r="I25" s="110"/>
      <c r="J25" s="110"/>
      <c r="K25" s="110"/>
    </row>
    <row r="26" spans="1:11" ht="24">
      <c r="A26" s="127"/>
      <c r="B26" s="127"/>
      <c r="C26" s="127"/>
      <c r="D26" s="127"/>
      <c r="E26" s="127"/>
      <c r="F26" s="127"/>
      <c r="G26" s="128"/>
      <c r="H26" s="110"/>
      <c r="I26" s="110"/>
      <c r="J26" s="110"/>
      <c r="K26" s="110"/>
    </row>
    <row r="27" spans="1:11" ht="24">
      <c r="A27" s="127"/>
      <c r="B27" s="127"/>
      <c r="C27" s="127"/>
      <c r="D27" s="127"/>
      <c r="E27" s="127"/>
      <c r="F27" s="127"/>
      <c r="G27" s="128"/>
      <c r="H27" s="110"/>
      <c r="I27" s="110"/>
      <c r="J27" s="110"/>
      <c r="K27" s="110"/>
    </row>
    <row r="28" spans="1:10" ht="24">
      <c r="A28" s="129"/>
      <c r="B28" s="129"/>
      <c r="C28" s="129"/>
      <c r="D28" s="129"/>
      <c r="E28" s="129"/>
      <c r="F28" s="129"/>
      <c r="G28" s="130"/>
      <c r="H28" s="131"/>
      <c r="I28" s="131"/>
      <c r="J28" s="110"/>
    </row>
    <row r="29" spans="1:8" ht="24">
      <c r="A29" s="94"/>
      <c r="B29" s="94"/>
      <c r="C29" s="94"/>
      <c r="D29" s="94"/>
      <c r="E29" s="94"/>
      <c r="F29" s="94"/>
      <c r="G29" s="94"/>
      <c r="H29" s="94"/>
    </row>
    <row r="30" spans="1:8" ht="24">
      <c r="A30" s="94"/>
      <c r="B30" s="94"/>
      <c r="C30" s="94"/>
      <c r="D30" s="94"/>
      <c r="E30" s="94"/>
      <c r="F30" s="94"/>
      <c r="G30" s="94"/>
      <c r="H30" s="94"/>
    </row>
    <row r="31" spans="1:11" ht="24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24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24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24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</sheetData>
  <sheetProtection/>
  <mergeCells count="18">
    <mergeCell ref="A15:K15"/>
    <mergeCell ref="A16:K16"/>
    <mergeCell ref="A19:K19"/>
    <mergeCell ref="A1:J1"/>
    <mergeCell ref="G3:J3"/>
    <mergeCell ref="J4:J5"/>
    <mergeCell ref="A6:B6"/>
    <mergeCell ref="A9:B9"/>
    <mergeCell ref="A10:B10"/>
    <mergeCell ref="A11:B11"/>
    <mergeCell ref="A12:B12"/>
    <mergeCell ref="A3:B5"/>
    <mergeCell ref="A14:J14"/>
    <mergeCell ref="A7:B7"/>
    <mergeCell ref="A8:B8"/>
    <mergeCell ref="A13:B13"/>
    <mergeCell ref="C3:F3"/>
    <mergeCell ref="F4:F5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65"/>
  <sheetViews>
    <sheetView zoomScale="70" zoomScaleNormal="70" zoomScaleSheetLayoutView="93" zoomScalePageLayoutView="0" workbookViewId="0" topLeftCell="A1">
      <pane xSplit="2" ySplit="6" topLeftCell="C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3" sqref="I13"/>
    </sheetView>
  </sheetViews>
  <sheetFormatPr defaultColWidth="8.7109375" defaultRowHeight="15"/>
  <cols>
    <col min="1" max="1" width="7.28125" style="24" customWidth="1"/>
    <col min="2" max="2" width="55.421875" style="43" bestFit="1" customWidth="1"/>
    <col min="3" max="3" width="16.8515625" style="43" customWidth="1"/>
    <col min="4" max="5" width="15.57421875" style="43" customWidth="1"/>
    <col min="6" max="7" width="16.8515625" style="43" bestFit="1" customWidth="1"/>
    <col min="8" max="8" width="10.8515625" style="43" customWidth="1"/>
    <col min="9" max="9" width="9.140625" style="43" customWidth="1"/>
    <col min="10" max="10" width="15.57421875" style="43" customWidth="1"/>
    <col min="11" max="11" width="2.7109375" style="43" customWidth="1"/>
    <col min="12" max="16" width="15.140625" style="43" customWidth="1"/>
    <col min="17" max="17" width="10.00390625" style="43" customWidth="1"/>
    <col min="18" max="18" width="8.28125" style="148" customWidth="1"/>
    <col min="19" max="19" width="13.7109375" style="43" bestFit="1" customWidth="1"/>
    <col min="20" max="20" width="2.421875" style="48" customWidth="1"/>
    <col min="21" max="21" width="10.00390625" style="179" customWidth="1"/>
    <col min="22" max="22" width="11.00390625" style="180" customWidth="1"/>
    <col min="23" max="23" width="10.7109375" style="180" customWidth="1"/>
    <col min="24" max="16384" width="8.7109375" style="24" customWidth="1"/>
  </cols>
  <sheetData>
    <row r="1" spans="2:23" s="25" customFormat="1" ht="16.5" customHeight="1">
      <c r="B1" s="322" t="s">
        <v>152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2:23" s="25" customFormat="1" ht="23.25" customHeight="1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2:23" s="25" customFormat="1" ht="28.5" customHeight="1">
      <c r="B3" s="132"/>
      <c r="C3" s="314" t="s">
        <v>150</v>
      </c>
      <c r="D3" s="314"/>
      <c r="E3" s="314"/>
      <c r="F3" s="314"/>
      <c r="G3" s="314"/>
      <c r="H3" s="314"/>
      <c r="I3" s="314"/>
      <c r="J3" s="314"/>
      <c r="K3" s="185"/>
      <c r="L3" s="314" t="s">
        <v>89</v>
      </c>
      <c r="M3" s="314"/>
      <c r="N3" s="314"/>
      <c r="O3" s="314"/>
      <c r="P3" s="314"/>
      <c r="Q3" s="314"/>
      <c r="R3" s="314"/>
      <c r="S3" s="314"/>
      <c r="T3" s="133"/>
      <c r="U3" s="324" t="s">
        <v>46</v>
      </c>
      <c r="V3" s="324"/>
      <c r="W3" s="324"/>
    </row>
    <row r="4" spans="1:23" s="25" customFormat="1" ht="33" customHeight="1">
      <c r="A4" s="278" t="s">
        <v>17</v>
      </c>
      <c r="B4" s="279"/>
      <c r="C4" s="328" t="s">
        <v>11</v>
      </c>
      <c r="D4" s="328" t="s">
        <v>12</v>
      </c>
      <c r="E4" s="325" t="s">
        <v>18</v>
      </c>
      <c r="F4" s="325" t="s">
        <v>19</v>
      </c>
      <c r="G4" s="326" t="s">
        <v>20</v>
      </c>
      <c r="H4" s="326" t="s">
        <v>21</v>
      </c>
      <c r="I4" s="326" t="s">
        <v>22</v>
      </c>
      <c r="J4" s="329" t="s">
        <v>23</v>
      </c>
      <c r="K4" s="212"/>
      <c r="L4" s="323" t="s">
        <v>11</v>
      </c>
      <c r="M4" s="323" t="s">
        <v>12</v>
      </c>
      <c r="N4" s="319" t="s">
        <v>18</v>
      </c>
      <c r="O4" s="319" t="s">
        <v>19</v>
      </c>
      <c r="P4" s="318" t="s">
        <v>20</v>
      </c>
      <c r="Q4" s="318" t="s">
        <v>21</v>
      </c>
      <c r="R4" s="318" t="s">
        <v>22</v>
      </c>
      <c r="S4" s="327" t="s">
        <v>23</v>
      </c>
      <c r="T4" s="134"/>
      <c r="U4" s="317" t="s">
        <v>41</v>
      </c>
      <c r="V4" s="320" t="s">
        <v>58</v>
      </c>
      <c r="W4" s="315" t="s">
        <v>23</v>
      </c>
    </row>
    <row r="5" spans="1:23" s="25" customFormat="1" ht="42.75" customHeight="1">
      <c r="A5" s="280"/>
      <c r="B5" s="281"/>
      <c r="C5" s="328"/>
      <c r="D5" s="328"/>
      <c r="E5" s="325"/>
      <c r="F5" s="325"/>
      <c r="G5" s="326"/>
      <c r="H5" s="326"/>
      <c r="I5" s="326"/>
      <c r="J5" s="329"/>
      <c r="K5" s="210"/>
      <c r="L5" s="323"/>
      <c r="M5" s="323"/>
      <c r="N5" s="319"/>
      <c r="O5" s="319"/>
      <c r="P5" s="318"/>
      <c r="Q5" s="318"/>
      <c r="R5" s="318"/>
      <c r="S5" s="327"/>
      <c r="T5" s="134"/>
      <c r="U5" s="317" t="s">
        <v>42</v>
      </c>
      <c r="V5" s="321"/>
      <c r="W5" s="316"/>
    </row>
    <row r="6" spans="1:23" s="25" customFormat="1" ht="24">
      <c r="A6" s="285" t="s">
        <v>24</v>
      </c>
      <c r="B6" s="286"/>
      <c r="C6" s="183"/>
      <c r="D6" s="183"/>
      <c r="E6" s="183"/>
      <c r="F6" s="183"/>
      <c r="G6" s="183"/>
      <c r="H6" s="183"/>
      <c r="I6" s="183"/>
      <c r="J6" s="183"/>
      <c r="K6" s="183"/>
      <c r="L6" s="135"/>
      <c r="M6" s="135"/>
      <c r="N6" s="135"/>
      <c r="O6" s="135"/>
      <c r="P6" s="135"/>
      <c r="Q6" s="135"/>
      <c r="R6" s="136"/>
      <c r="S6" s="135"/>
      <c r="T6" s="137"/>
      <c r="U6" s="170"/>
      <c r="V6" s="171"/>
      <c r="W6" s="172"/>
    </row>
    <row r="7" spans="1:23" s="31" customFormat="1" ht="24">
      <c r="A7" s="272" t="s">
        <v>77</v>
      </c>
      <c r="B7" s="272"/>
      <c r="C7" s="181"/>
      <c r="D7" s="181"/>
      <c r="E7" s="181"/>
      <c r="F7" s="181"/>
      <c r="G7" s="181"/>
      <c r="H7" s="181"/>
      <c r="I7" s="181"/>
      <c r="J7" s="181"/>
      <c r="K7" s="211"/>
      <c r="L7" s="138"/>
      <c r="M7" s="138"/>
      <c r="N7" s="138"/>
      <c r="O7" s="138"/>
      <c r="P7" s="138"/>
      <c r="Q7" s="138"/>
      <c r="R7" s="139"/>
      <c r="S7" s="138"/>
      <c r="T7" s="140"/>
      <c r="U7" s="141"/>
      <c r="V7" s="142"/>
      <c r="W7" s="143"/>
    </row>
    <row r="8" spans="1:23" s="25" customFormat="1" ht="24">
      <c r="A8" s="272" t="s">
        <v>26</v>
      </c>
      <c r="B8" s="272"/>
      <c r="C8" s="181"/>
      <c r="D8" s="181"/>
      <c r="E8" s="181"/>
      <c r="F8" s="181"/>
      <c r="G8" s="181"/>
      <c r="H8" s="181"/>
      <c r="I8" s="181"/>
      <c r="J8" s="181"/>
      <c r="K8" s="211"/>
      <c r="L8" s="237"/>
      <c r="M8" s="237"/>
      <c r="N8" s="237"/>
      <c r="O8" s="237"/>
      <c r="P8" s="237"/>
      <c r="Q8" s="237"/>
      <c r="R8" s="238"/>
      <c r="S8" s="239"/>
      <c r="T8" s="145"/>
      <c r="U8" s="173"/>
      <c r="V8" s="174"/>
      <c r="W8" s="172"/>
    </row>
    <row r="9" spans="1:23" s="25" customFormat="1" ht="24">
      <c r="A9" s="6">
        <v>2.1</v>
      </c>
      <c r="B9" s="4" t="s">
        <v>116</v>
      </c>
      <c r="C9" s="4"/>
      <c r="D9" s="4"/>
      <c r="E9" s="4"/>
      <c r="F9" s="4"/>
      <c r="G9" s="4"/>
      <c r="H9" s="4"/>
      <c r="I9" s="4"/>
      <c r="J9" s="4"/>
      <c r="K9" s="4"/>
      <c r="L9" s="144"/>
      <c r="M9" s="144"/>
      <c r="N9" s="144"/>
      <c r="O9" s="144"/>
      <c r="P9" s="144"/>
      <c r="Q9" s="144"/>
      <c r="R9" s="240"/>
      <c r="S9" s="144"/>
      <c r="T9" s="146"/>
      <c r="U9" s="175"/>
      <c r="V9" s="175"/>
      <c r="W9" s="176"/>
    </row>
    <row r="10" spans="1:23" s="25" customFormat="1" ht="24">
      <c r="A10" s="7" t="s">
        <v>60</v>
      </c>
      <c r="B10" s="5" t="s">
        <v>99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5"/>
      <c r="L10" s="144">
        <f>'ตารางที่ 3 ตท.กิจกรรม'!C9</f>
        <v>0</v>
      </c>
      <c r="M10" s="144">
        <f>'ตารางที่ 3 ตท.กิจกรรม'!D9</f>
        <v>0</v>
      </c>
      <c r="N10" s="144">
        <f>'ตารางที่ 3 ตท.กิจกรรม'!E9</f>
        <v>0</v>
      </c>
      <c r="O10" s="144">
        <f>'ตารางที่ 3 ตท.กิจกรรม'!F9</f>
        <v>0</v>
      </c>
      <c r="P10" s="144">
        <f>'ตารางที่ 3 ตท.กิจกรรม'!G9</f>
        <v>0</v>
      </c>
      <c r="Q10" s="144">
        <f>'ตารางที่ 3 ตท.กิจกรรม'!H9</f>
        <v>0</v>
      </c>
      <c r="R10" s="240">
        <f>'ตารางที่ 3 ตท.กิจกรรม'!I9</f>
        <v>0</v>
      </c>
      <c r="S10" s="144">
        <f>'ตารางที่ 3 ตท.กิจกรรม'!J9</f>
        <v>0</v>
      </c>
      <c r="T10" s="146"/>
      <c r="U10" s="175">
        <v>0</v>
      </c>
      <c r="V10" s="175">
        <v>0</v>
      </c>
      <c r="W10" s="176">
        <v>0</v>
      </c>
    </row>
    <row r="11" spans="1:23" s="25" customFormat="1" ht="24">
      <c r="A11" s="7" t="s">
        <v>128</v>
      </c>
      <c r="B11" s="5" t="s">
        <v>100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29">
        <v>0</v>
      </c>
      <c r="K11" s="5"/>
      <c r="L11" s="144">
        <f>'ตารางที่ 3 ตท.กิจกรรม'!C10</f>
        <v>0</v>
      </c>
      <c r="M11" s="144">
        <f>'ตารางที่ 3 ตท.กิจกรรม'!D10</f>
        <v>0</v>
      </c>
      <c r="N11" s="144">
        <f>'ตารางที่ 3 ตท.กิจกรรม'!E10</f>
        <v>0</v>
      </c>
      <c r="O11" s="144">
        <f>'ตารางที่ 3 ตท.กิจกรรม'!F10</f>
        <v>0</v>
      </c>
      <c r="P11" s="144">
        <f>'ตารางที่ 3 ตท.กิจกรรม'!G10</f>
        <v>0</v>
      </c>
      <c r="Q11" s="144">
        <f>'ตารางที่ 3 ตท.กิจกรรม'!H10</f>
        <v>0</v>
      </c>
      <c r="R11" s="240">
        <f>'ตารางที่ 3 ตท.กิจกรรม'!I10</f>
        <v>0</v>
      </c>
      <c r="S11" s="144">
        <f>'ตารางที่ 3 ตท.กิจกรรม'!J10</f>
        <v>0</v>
      </c>
      <c r="T11" s="146"/>
      <c r="U11" s="175">
        <v>0</v>
      </c>
      <c r="V11" s="175">
        <v>0</v>
      </c>
      <c r="W11" s="176">
        <v>0</v>
      </c>
    </row>
    <row r="12" spans="1:23" s="25" customFormat="1" ht="24">
      <c r="A12" s="213" t="s">
        <v>61</v>
      </c>
      <c r="B12" s="214" t="s">
        <v>117</v>
      </c>
      <c r="C12" s="4"/>
      <c r="D12" s="4"/>
      <c r="E12" s="4"/>
      <c r="F12" s="4"/>
      <c r="G12" s="4"/>
      <c r="H12" s="4"/>
      <c r="I12" s="4"/>
      <c r="J12" s="4"/>
      <c r="K12" s="4"/>
      <c r="L12" s="144"/>
      <c r="M12" s="144"/>
      <c r="N12" s="144"/>
      <c r="O12" s="144"/>
      <c r="P12" s="144"/>
      <c r="Q12" s="144"/>
      <c r="R12" s="240"/>
      <c r="S12" s="144"/>
      <c r="T12" s="146"/>
      <c r="U12" s="175"/>
      <c r="V12" s="175"/>
      <c r="W12" s="176"/>
    </row>
    <row r="13" spans="1:23" s="25" customFormat="1" ht="24">
      <c r="A13" s="213" t="s">
        <v>62</v>
      </c>
      <c r="B13" s="215" t="s">
        <v>101</v>
      </c>
      <c r="C13" s="222">
        <f>'ตารางที่ 3 ตท.กิจกรรม'!C12</f>
        <v>5354603.52</v>
      </c>
      <c r="D13" s="222">
        <f>'ตารางที่ 3 ตท.กิจกรรม'!D12</f>
        <v>1076594.01</v>
      </c>
      <c r="E13" s="222">
        <f>'ตารางที่ 3 ตท.กิจกรรม'!E12</f>
        <v>121650.1</v>
      </c>
      <c r="F13" s="222">
        <f>'ตารางที่ 3 ตท.กิจกรรม'!F12</f>
        <v>6059259.34</v>
      </c>
      <c r="G13" s="222">
        <f>SUM(C13:F13)</f>
        <v>12612106.969999999</v>
      </c>
      <c r="H13" s="222">
        <f>'ตารางที่ 3 ตท.กิจกรรม'!H12</f>
        <v>210.77</v>
      </c>
      <c r="I13" s="225" t="s">
        <v>25</v>
      </c>
      <c r="J13" s="226">
        <f>G13/H13</f>
        <v>59838.24533852065</v>
      </c>
      <c r="K13" s="215"/>
      <c r="L13" s="216">
        <f>'[4]ตารางที่ 3 ตท.กิจกรรม'!$C$12</f>
        <v>7775255.911891016</v>
      </c>
      <c r="M13" s="216">
        <f>'[4]ตารางที่ 3 ตท.กิจกรรม'!$D$12</f>
        <v>2403962.581810123</v>
      </c>
      <c r="N13" s="216">
        <f>'[4]ตารางที่ 3 ตท.กิจกรรม'!$E$12</f>
        <v>776438.5550238868</v>
      </c>
      <c r="O13" s="216">
        <f>'[4]ตารางที่ 3 ตท.กิจกรรม'!$F$12</f>
        <v>4365650.9</v>
      </c>
      <c r="P13" s="216">
        <f>SUM(L13:O13)</f>
        <v>15321307.948725026</v>
      </c>
      <c r="Q13" s="216">
        <f>'[4]ตารางที่ 3 ตท.กิจกรรม'!$H$12</f>
        <v>189.92000000000004</v>
      </c>
      <c r="R13" s="241" t="str">
        <f>'ตารางที่ 3 ตท.กิจกรรม'!I12</f>
        <v>FTES</v>
      </c>
      <c r="S13" s="216">
        <f>P13/Q13</f>
        <v>80672.43022706942</v>
      </c>
      <c r="T13" s="216"/>
      <c r="U13" s="217">
        <f>(H13-Q13)*100/Q13</f>
        <v>10.978306655433846</v>
      </c>
      <c r="V13" s="217">
        <f>(G13-P13)*100/P13</f>
        <v>-17.68256984189444</v>
      </c>
      <c r="W13" s="218">
        <f>(J13-S13)*100/S13</f>
        <v>-25.825656708130143</v>
      </c>
    </row>
    <row r="14" spans="1:23" s="25" customFormat="1" ht="24">
      <c r="A14" s="213" t="s">
        <v>63</v>
      </c>
      <c r="B14" s="214" t="s">
        <v>124</v>
      </c>
      <c r="C14" s="4"/>
      <c r="D14" s="4"/>
      <c r="E14" s="4"/>
      <c r="F14" s="4"/>
      <c r="G14" s="4"/>
      <c r="H14" s="4"/>
      <c r="I14" s="4"/>
      <c r="J14" s="227"/>
      <c r="K14" s="4"/>
      <c r="L14" s="144"/>
      <c r="M14" s="144"/>
      <c r="N14" s="144"/>
      <c r="O14" s="144"/>
      <c r="P14" s="144"/>
      <c r="Q14" s="144"/>
      <c r="R14" s="240"/>
      <c r="S14" s="144"/>
      <c r="T14" s="146"/>
      <c r="U14" s="250"/>
      <c r="V14" s="250"/>
      <c r="W14" s="251"/>
    </row>
    <row r="15" spans="1:23" s="31" customFormat="1" ht="21.75" customHeight="1">
      <c r="A15" s="213" t="s">
        <v>64</v>
      </c>
      <c r="B15" s="215" t="s">
        <v>102</v>
      </c>
      <c r="C15" s="222">
        <f>'ตารางที่ 3 ตท.กิจกรรม'!C14</f>
        <v>6614022.38</v>
      </c>
      <c r="D15" s="222">
        <f>'ตารางที่ 3 ตท.กิจกรรม'!D14</f>
        <v>2166929.81</v>
      </c>
      <c r="E15" s="222">
        <f>'ตารางที่ 3 ตท.กิจกรรม'!E14</f>
        <v>164314</v>
      </c>
      <c r="F15" s="222">
        <f>'ตารางที่ 3 ตท.กิจกรรม'!F14</f>
        <v>2286491.67</v>
      </c>
      <c r="G15" s="222">
        <f>SUM(C15:F15)</f>
        <v>11231757.86</v>
      </c>
      <c r="H15" s="222">
        <f>'ตารางที่ 3 ตท.กิจกรรม'!H14</f>
        <v>251.1</v>
      </c>
      <c r="I15" s="225" t="s">
        <v>25</v>
      </c>
      <c r="J15" s="226">
        <f>G15/H15</f>
        <v>44730.21847869374</v>
      </c>
      <c r="K15" s="215"/>
      <c r="L15" s="216">
        <f>'[4]ตารางที่ 3 ตท.กิจกรรม'!$C$14</f>
        <v>10509509.040975489</v>
      </c>
      <c r="M15" s="216">
        <f>'[4]ตารางที่ 3 ตท.กิจกรรม'!$D$14</f>
        <v>3281778.5308862175</v>
      </c>
      <c r="N15" s="216">
        <f>'[4]ตารางที่ 3 ตท.กิจกรรม'!$E$14</f>
        <v>1059958.004217793</v>
      </c>
      <c r="O15" s="216">
        <f>'[4]ตารางที่ 3 ตท.กิจกรรม'!$F$14</f>
        <v>4874602.62</v>
      </c>
      <c r="P15" s="216">
        <f>SUM(L15:O15)</f>
        <v>19725848.1960795</v>
      </c>
      <c r="Q15" s="216">
        <f>'[4]ตารางที่ 3 ตท.กิจกรรม'!$H$14</f>
        <v>259.2700000000001</v>
      </c>
      <c r="R15" s="241" t="str">
        <f>'ตารางที่ 3 ตท.กิจกรรม'!I14</f>
        <v>FTES</v>
      </c>
      <c r="S15" s="216">
        <f>P15/Q15</f>
        <v>76082.26249114626</v>
      </c>
      <c r="T15" s="219"/>
      <c r="U15" s="217">
        <f>(G15-P15)*100/P15</f>
        <v>-43.06071025005503</v>
      </c>
      <c r="V15" s="217">
        <f>(G15-P15)*100/P15</f>
        <v>-43.06071025005503</v>
      </c>
      <c r="W15" s="218">
        <f>(J15-S15)*100/S15</f>
        <v>-41.208085808569344</v>
      </c>
    </row>
    <row r="16" spans="1:23" s="25" customFormat="1" ht="24">
      <c r="A16" s="213" t="s">
        <v>65</v>
      </c>
      <c r="B16" s="215" t="s">
        <v>103</v>
      </c>
      <c r="C16" s="222">
        <f>'ตารางที่ 3 ตท.กิจกรรม'!C15</f>
        <v>3621975.85</v>
      </c>
      <c r="D16" s="222">
        <f>'ตารางที่ 3 ตท.กิจกรรม'!D15</f>
        <v>237344.63</v>
      </c>
      <c r="E16" s="222">
        <f>'ตารางที่ 3 ตท.กิจกรรม'!E15</f>
        <v>63828</v>
      </c>
      <c r="F16" s="222">
        <f>'ตารางที่ 3 ตท.กิจกรรม'!F15</f>
        <v>1632904.23</v>
      </c>
      <c r="G16" s="222">
        <f>SUM(C16:F16)</f>
        <v>5556052.71</v>
      </c>
      <c r="H16" s="222">
        <f>'ตารางที่ 3 ตท.กิจกรรม'!H15</f>
        <v>61.69</v>
      </c>
      <c r="I16" s="225" t="s">
        <v>25</v>
      </c>
      <c r="J16" s="226">
        <f>G16/H16</f>
        <v>90064.07375587616</v>
      </c>
      <c r="K16" s="215"/>
      <c r="L16" s="216">
        <f>'[4]ตารางที่ 3 ตท.กิจกรรม'!$C$15</f>
        <v>2817616.5112546566</v>
      </c>
      <c r="M16" s="216">
        <f>'[4]ตารางที่ 3 ตท.กิจกรรม'!$D$15</f>
        <v>797059.4133139397</v>
      </c>
      <c r="N16" s="216">
        <f>'[4]ตารางที่ 3 ตท.กิจกรรม'!$E$15</f>
        <v>257436.47751608136</v>
      </c>
      <c r="O16" s="216">
        <f>'[4]ตารางที่ 3 ตท.กิจกรรม'!$F$15</f>
        <v>2429799.91</v>
      </c>
      <c r="P16" s="216">
        <f>SUM(L16:O16)</f>
        <v>6301912.312084678</v>
      </c>
      <c r="Q16" s="216">
        <f>'[4]ตารางที่ 3 ตท.กิจกรรม'!$H$15</f>
        <v>62.97</v>
      </c>
      <c r="R16" s="241" t="str">
        <f>'ตารางที่ 3 ตท.กิจกรรม'!I15</f>
        <v>FTES</v>
      </c>
      <c r="S16" s="216">
        <f>P16/Q16</f>
        <v>100078.01035548162</v>
      </c>
      <c r="T16" s="216"/>
      <c r="U16" s="217">
        <f>(H16-Q16)*100/Q16</f>
        <v>-2.0327139907892664</v>
      </c>
      <c r="V16" s="217">
        <f>(G16-P16)*100/P16</f>
        <v>-11.835448751871743</v>
      </c>
      <c r="W16" s="218">
        <f>(J16-S16)*100/S16</f>
        <v>-10.006130781412919</v>
      </c>
    </row>
    <row r="17" spans="1:23" s="25" customFormat="1" ht="24">
      <c r="A17" s="7" t="s">
        <v>66</v>
      </c>
      <c r="B17" s="5" t="s">
        <v>104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30">
        <v>0</v>
      </c>
      <c r="K17" s="5"/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240">
        <f>'ตารางที่ 3 ตท.กิจกรรม'!I16</f>
        <v>0</v>
      </c>
      <c r="S17" s="144">
        <f>'ตารางที่ 3 ตท.กิจกรรม'!J16</f>
        <v>0</v>
      </c>
      <c r="T17" s="146"/>
      <c r="U17" s="250"/>
      <c r="V17" s="250"/>
      <c r="W17" s="251"/>
    </row>
    <row r="18" spans="1:23" s="25" customFormat="1" ht="24">
      <c r="A18" s="213" t="s">
        <v>67</v>
      </c>
      <c r="B18" s="215" t="s">
        <v>105</v>
      </c>
      <c r="C18" s="222">
        <f>'ตารางที่ 3 ตท.กิจกรรม'!C17</f>
        <v>4251564.760000001</v>
      </c>
      <c r="D18" s="222">
        <f>'ตารางที่ 3 ตท.กิจกรรม'!D17</f>
        <v>505344.03</v>
      </c>
      <c r="E18" s="222">
        <f>'ตารางที่ 3 ตท.กิจกรรม'!E17</f>
        <v>80039.5</v>
      </c>
      <c r="F18" s="222">
        <f>'ตารางที่ 3 ตท.กิจกรรม'!F17</f>
        <v>4251831.63</v>
      </c>
      <c r="G18" s="222">
        <f>SUM(C18:F18)</f>
        <v>9088779.920000002</v>
      </c>
      <c r="H18" s="222">
        <f>'ตารางที่ 3 ตท.กิจกรรม'!H17</f>
        <v>113.35</v>
      </c>
      <c r="I18" s="225" t="s">
        <v>25</v>
      </c>
      <c r="J18" s="226">
        <f>G18/H18</f>
        <v>80183.32527569478</v>
      </c>
      <c r="K18" s="215"/>
      <c r="L18" s="216">
        <f>'[4]ตารางที่ 3 ตท.กิจกรรม'!$C$17</f>
        <v>5393882.559295242</v>
      </c>
      <c r="M18" s="216">
        <f>'[4]ตารางที่ 3 ตท.กิจกรรม'!$D$17</f>
        <v>1536019.6888303407</v>
      </c>
      <c r="N18" s="216">
        <f>'[4]ตารางที่ 3 ตท.กิจกรรม'!$E$17</f>
        <v>496107.9330883989</v>
      </c>
      <c r="O18" s="216">
        <f>'[4]ตารางที่ 3 ตท.กิจกรรม'!$F$17</f>
        <v>3113399.21</v>
      </c>
      <c r="P18" s="216">
        <f>SUM(L18:O18)</f>
        <v>10539409.391213981</v>
      </c>
      <c r="Q18" s="216">
        <f>'[4]ตารางที่ 3 ตท.กิจกรรม'!$H$17</f>
        <v>121.35000000000002</v>
      </c>
      <c r="R18" s="241" t="str">
        <f>'ตารางที่ 3 ตท.กิจกรรม'!I17</f>
        <v>FTES</v>
      </c>
      <c r="S18" s="216">
        <f>P18/Q18</f>
        <v>86851.33408499365</v>
      </c>
      <c r="T18" s="220"/>
      <c r="U18" s="217">
        <f>(H18-Q18)*100/Q18</f>
        <v>-6.592501030078308</v>
      </c>
      <c r="V18" s="217">
        <f>(G18-P18)*100/P18</f>
        <v>-13.763859219884512</v>
      </c>
      <c r="W18" s="218">
        <f>(J18-S18)*100/S18</f>
        <v>-7.67749727686795</v>
      </c>
    </row>
    <row r="19" spans="1:23" s="25" customFormat="1" ht="24">
      <c r="A19" s="213"/>
      <c r="B19" s="214" t="s">
        <v>118</v>
      </c>
      <c r="C19" s="4"/>
      <c r="D19" s="4"/>
      <c r="E19" s="4"/>
      <c r="F19" s="4"/>
      <c r="G19" s="4"/>
      <c r="H19" s="4"/>
      <c r="I19" s="4"/>
      <c r="J19" s="227"/>
      <c r="K19" s="4"/>
      <c r="L19" s="144"/>
      <c r="M19" s="144"/>
      <c r="N19" s="144"/>
      <c r="O19" s="144"/>
      <c r="P19" s="144"/>
      <c r="Q19" s="144"/>
      <c r="R19" s="240"/>
      <c r="S19" s="144"/>
      <c r="T19" s="146"/>
      <c r="U19" s="250"/>
      <c r="V19" s="250"/>
      <c r="W19" s="251"/>
    </row>
    <row r="20" spans="1:23" s="25" customFormat="1" ht="24">
      <c r="A20" s="213" t="s">
        <v>68</v>
      </c>
      <c r="B20" s="215" t="s">
        <v>119</v>
      </c>
      <c r="C20" s="222">
        <f>'ตารางที่ 3 ตท.กิจกรรม'!C19</f>
        <v>1257875.1199999999</v>
      </c>
      <c r="D20" s="222">
        <f>'ตารางที่ 3 ตท.กิจกรรม'!D19</f>
        <v>19546.88</v>
      </c>
      <c r="E20" s="222">
        <f>'ตารางที่ 3 ตท.กิจกรรม'!E19</f>
        <v>0</v>
      </c>
      <c r="F20" s="222">
        <f>'ตารางที่ 3 ตท.กิจกรรม'!F19</f>
        <v>642290.38</v>
      </c>
      <c r="G20" s="222">
        <f>SUM(C20:F20)</f>
        <v>1919712.38</v>
      </c>
      <c r="H20" s="222">
        <f>'ตารางที่ 3 ตท.กิจกรรม'!H19</f>
        <v>30.88</v>
      </c>
      <c r="I20" s="225" t="s">
        <v>25</v>
      </c>
      <c r="J20" s="226">
        <f>G20/H20</f>
        <v>62166.85168393782</v>
      </c>
      <c r="K20" s="215"/>
      <c r="L20" s="216">
        <f>'[4]ตารางที่ 3 ตท.กิจกรรม'!$C$19</f>
        <v>930543.2019439595</v>
      </c>
      <c r="M20" s="216">
        <f>'[4]ตารางที่ 3 ตท.กิจกรรม'!$D$19</f>
        <v>280242.89996459626</v>
      </c>
      <c r="N20" s="216">
        <f>'[4]ตารางที่ 3 ตท.กิจกรรม'!$E$19</f>
        <v>90513.6352581553</v>
      </c>
      <c r="O20" s="216">
        <f>'[4]ตารางที่ 3 ตท.กิจกรรม'!$F$19</f>
        <v>803685.03</v>
      </c>
      <c r="P20" s="216">
        <f>SUM(L20:O20)</f>
        <v>2104984.7671667114</v>
      </c>
      <c r="Q20" s="216">
        <f>'[4]ตารางที่ 3 ตท.กิจกรรม'!$H$19</f>
        <v>22.14</v>
      </c>
      <c r="R20" s="241" t="str">
        <f>'ตารางที่ 3 ตท.กิจกรรม'!I19</f>
        <v>FTES</v>
      </c>
      <c r="S20" s="216">
        <f>P20/Q20</f>
        <v>95076.09607799057</v>
      </c>
      <c r="T20" s="216"/>
      <c r="U20" s="217">
        <f>(H20-Q20)*100/Q20</f>
        <v>39.47606142728093</v>
      </c>
      <c r="V20" s="217">
        <f>(G20-P20)*100/P20</f>
        <v>-8.801602275539803</v>
      </c>
      <c r="W20" s="218">
        <f>(J20-S20)*100/S20</f>
        <v>-34.613584014910984</v>
      </c>
    </row>
    <row r="21" spans="1:23" s="25" customFormat="1" ht="24">
      <c r="A21" s="213" t="s">
        <v>69</v>
      </c>
      <c r="B21" s="215" t="s">
        <v>106</v>
      </c>
      <c r="C21" s="222">
        <f>'ตารางที่ 3 ตท.กิจกรรม'!C20</f>
        <v>2717045.93</v>
      </c>
      <c r="D21" s="222">
        <f>'ตารางที่ 3 ตท.กิจกรรม'!D20</f>
        <v>849593.71</v>
      </c>
      <c r="E21" s="222">
        <f>'ตารางที่ 3 ตท.กิจกรรม'!E20</f>
        <v>0</v>
      </c>
      <c r="F21" s="222">
        <f>'ตารางที่ 3 ตท.กิจกรรม'!F20</f>
        <v>5188182.62</v>
      </c>
      <c r="G21" s="222">
        <f>SUM(C21:F21)</f>
        <v>8754822.26</v>
      </c>
      <c r="H21" s="222">
        <f>'ตารางที่ 3 ตท.กิจกรรม'!H20</f>
        <v>113.95</v>
      </c>
      <c r="I21" s="225" t="s">
        <v>25</v>
      </c>
      <c r="J21" s="226">
        <f>G21/H21</f>
        <v>76830.3840280825</v>
      </c>
      <c r="K21" s="215"/>
      <c r="L21" s="216">
        <f>'[4]ตารางที่ 3 ตท.กิจกรรม'!$C$20</f>
        <v>7212228.926377067</v>
      </c>
      <c r="M21" s="216">
        <f>'[4]ตารางที่ 3 ตท.กิจกรรม'!$D$20</f>
        <v>2178780.956228814</v>
      </c>
      <c r="N21" s="216">
        <f>'[4]ตารางที่ 3 ตท.กิจกรรม'!$E$20</f>
        <v>703708.7640915213</v>
      </c>
      <c r="O21" s="216">
        <f>'[4]ตารางที่ 3 ตท.กิจกรรม'!$F$20</f>
        <v>1816552.22</v>
      </c>
      <c r="P21" s="216">
        <f>SUM(L21:O21)</f>
        <v>11911270.866697403</v>
      </c>
      <c r="Q21" s="216">
        <f>'[4]ตารางที่ 3 ตท.กิจกรรม'!$H$20</f>
        <v>172.13000000000002</v>
      </c>
      <c r="R21" s="241" t="str">
        <f>'ตารางที่ 3 ตท.กิจกรรม'!I20</f>
        <v>FTES</v>
      </c>
      <c r="S21" s="216">
        <f>P21/Q21</f>
        <v>69199.27303025272</v>
      </c>
      <c r="T21" s="216"/>
      <c r="U21" s="217">
        <f>(H21-Q21)*100/Q21</f>
        <v>-33.800034857375245</v>
      </c>
      <c r="V21" s="217">
        <f>(G21-P21)*100/P21</f>
        <v>-26.4996795222119</v>
      </c>
      <c r="W21" s="218">
        <f>(J21-S21)*100/S21</f>
        <v>11.027732899005436</v>
      </c>
    </row>
    <row r="22" spans="1:23" s="25" customFormat="1" ht="24">
      <c r="A22" s="272" t="s">
        <v>27</v>
      </c>
      <c r="B22" s="272"/>
      <c r="C22" s="181"/>
      <c r="D22" s="181"/>
      <c r="E22" s="181"/>
      <c r="F22" s="181"/>
      <c r="G22" s="181"/>
      <c r="H22" s="181"/>
      <c r="I22" s="181"/>
      <c r="J22" s="53"/>
      <c r="K22" s="211"/>
      <c r="L22" s="235"/>
      <c r="M22" s="235"/>
      <c r="N22" s="235"/>
      <c r="O22" s="235"/>
      <c r="P22" s="235"/>
      <c r="Q22" s="235"/>
      <c r="R22" s="242"/>
      <c r="S22" s="235"/>
      <c r="T22" s="146"/>
      <c r="U22" s="250"/>
      <c r="V22" s="250"/>
      <c r="W22" s="251"/>
    </row>
    <row r="23" spans="1:23" s="25" customFormat="1" ht="24">
      <c r="A23" s="221">
        <v>3.1</v>
      </c>
      <c r="B23" s="214" t="s">
        <v>86</v>
      </c>
      <c r="C23" s="4"/>
      <c r="D23" s="4"/>
      <c r="E23" s="4"/>
      <c r="F23" s="4"/>
      <c r="G23" s="4"/>
      <c r="H23" s="4"/>
      <c r="I23" s="4"/>
      <c r="J23" s="227"/>
      <c r="K23" s="4"/>
      <c r="L23" s="144"/>
      <c r="M23" s="144"/>
      <c r="N23" s="144"/>
      <c r="O23" s="144"/>
      <c r="P23" s="144"/>
      <c r="Q23" s="144"/>
      <c r="R23" s="240"/>
      <c r="S23" s="144"/>
      <c r="T23" s="146"/>
      <c r="U23" s="250"/>
      <c r="V23" s="250"/>
      <c r="W23" s="251"/>
    </row>
    <row r="24" spans="1:23" s="25" customFormat="1" ht="24">
      <c r="A24" s="213" t="s">
        <v>71</v>
      </c>
      <c r="B24" s="215" t="s">
        <v>108</v>
      </c>
      <c r="C24" s="222">
        <f>'ตารางที่ 3 ตท.กิจกรรม'!C23</f>
        <v>2996484.91</v>
      </c>
      <c r="D24" s="222">
        <f>'ตารางที่ 3 ตท.กิจกรรม'!D23</f>
        <v>690517.63</v>
      </c>
      <c r="E24" s="222">
        <f>'ตารางที่ 3 ตท.กิจกรรม'!E23</f>
        <v>48186</v>
      </c>
      <c r="F24" s="222">
        <f>'ตารางที่ 3 ตท.กิจกรรม'!F23</f>
        <v>968393.2</v>
      </c>
      <c r="G24" s="222">
        <f>SUM(C24:F24)</f>
        <v>4703581.74</v>
      </c>
      <c r="H24" s="222">
        <f>'ตารางที่ 3 ตท.กิจกรรม'!H23</f>
        <v>106.77</v>
      </c>
      <c r="I24" s="225" t="s">
        <v>25</v>
      </c>
      <c r="J24" s="226">
        <f>G24/H24</f>
        <v>44053.40207923574</v>
      </c>
      <c r="K24" s="215"/>
      <c r="L24" s="216">
        <f>'[4]ตารางที่ 3 ตท.กิจกรรม'!$C$23</f>
        <v>1350854.107780918</v>
      </c>
      <c r="M24" s="216">
        <f>'[4]ตารางที่ 3 ตท.กิจกรรม'!$D$23</f>
        <v>378973.4609277331</v>
      </c>
      <c r="N24" s="216">
        <f>'[4]ตารางที่ 3 ตท.กิจกรรม'!$E$23</f>
        <v>122401.9078423296</v>
      </c>
      <c r="O24" s="216">
        <f>'[4]ตารางที่ 3 ตท.กิจกรรม'!$F$23</f>
        <v>1081864.93</v>
      </c>
      <c r="P24" s="216">
        <f>SUM(L24:O24)</f>
        <v>2934094.406550981</v>
      </c>
      <c r="Q24" s="216">
        <f>'[4]ตารางที่ 3 ตท.กิจกรรม'!$H$23</f>
        <v>29.93999999999999</v>
      </c>
      <c r="R24" s="241" t="str">
        <f>'ตารางที่ 3 ตท.กิจกรรม'!I23</f>
        <v>FTES</v>
      </c>
      <c r="S24" s="216">
        <f>P24/Q24</f>
        <v>97999.1451753835</v>
      </c>
      <c r="T24" s="216"/>
      <c r="U24" s="217">
        <f>(H24-Q24)*100/Q24</f>
        <v>256.6132264529059</v>
      </c>
      <c r="V24" s="217">
        <f>(G24-P24)*100/P24</f>
        <v>60.30778455861092</v>
      </c>
      <c r="W24" s="218">
        <f>(J24-S24)*100/S24</f>
        <v>-55.04715678856599</v>
      </c>
    </row>
    <row r="25" spans="1:23" s="25" customFormat="1" ht="24">
      <c r="A25" s="213" t="s">
        <v>72</v>
      </c>
      <c r="B25" s="215" t="s">
        <v>131</v>
      </c>
      <c r="C25" s="222">
        <f>'ตารางที่ 3 ตท.กิจกรรม'!C24</f>
        <v>1655331.28</v>
      </c>
      <c r="D25" s="222">
        <f>'ตารางที่ 3 ตท.กิจกรรม'!D24</f>
        <v>179700</v>
      </c>
      <c r="E25" s="222">
        <f>'ตารางที่ 3 ตท.กิจกรรม'!E24</f>
        <v>27372</v>
      </c>
      <c r="F25" s="222">
        <f>'ตารางที่ 3 ตท.กิจกรรม'!F24</f>
        <v>204070.43</v>
      </c>
      <c r="G25" s="222">
        <f>SUM(C25:F25)</f>
        <v>2066473.71</v>
      </c>
      <c r="H25" s="222">
        <f>'ตารางที่ 3 ตท.กิจกรรม'!H24</f>
        <v>48.67</v>
      </c>
      <c r="I25" s="225" t="s">
        <v>25</v>
      </c>
      <c r="J25" s="226">
        <f>G25/H25</f>
        <v>42458.88041914937</v>
      </c>
      <c r="K25" s="215"/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243">
        <v>0</v>
      </c>
      <c r="S25" s="146">
        <v>0</v>
      </c>
      <c r="T25" s="216"/>
      <c r="U25" s="250"/>
      <c r="V25" s="250"/>
      <c r="W25" s="251"/>
    </row>
    <row r="26" spans="1:23" s="25" customFormat="1" ht="24">
      <c r="A26" s="213" t="s">
        <v>73</v>
      </c>
      <c r="B26" s="215" t="s">
        <v>109</v>
      </c>
      <c r="C26" s="222">
        <f>'ตารางที่ 3 ตท.กิจกรรม'!C25</f>
        <v>2829436.95</v>
      </c>
      <c r="D26" s="222">
        <f>'ตารางที่ 3 ตท.กิจกรรม'!D25</f>
        <v>127100</v>
      </c>
      <c r="E26" s="222">
        <f>'ตารางที่ 3 ตท.กิจกรรม'!E25</f>
        <v>61644.5</v>
      </c>
      <c r="F26" s="222">
        <f>'ตารางที่ 3 ตท.กิจกรรม'!F25</f>
        <v>159954.03</v>
      </c>
      <c r="G26" s="222">
        <f>SUM(C26:F26)</f>
        <v>3178135.48</v>
      </c>
      <c r="H26" s="222">
        <f>'ตารางที่ 3 ตท.กิจกรรม'!H25</f>
        <v>41.69</v>
      </c>
      <c r="I26" s="225" t="s">
        <v>25</v>
      </c>
      <c r="J26" s="226">
        <f>G26/H26</f>
        <v>76232.56128568003</v>
      </c>
      <c r="K26" s="215"/>
      <c r="L26" s="216">
        <f>'[4]ตารางที่ 3 ตท.กิจกรรม'!$C$24</f>
        <v>1265235.8574240135</v>
      </c>
      <c r="M26" s="216">
        <f>'[4]ตารางที่ 3 ตท.กิจกรรม'!$D$24</f>
        <v>346949.3174358438</v>
      </c>
      <c r="N26" s="216">
        <f>'[4]ตารางที่ 3 ตท.กิจกรรม'!$E$24</f>
        <v>112058.66045284721</v>
      </c>
      <c r="O26" s="216">
        <f>'[4]ตารางที่ 3 ตท.กิจกรรม'!$F$24</f>
        <v>813111.28</v>
      </c>
      <c r="P26" s="216">
        <f>SUM(L26:O26)</f>
        <v>2537355.115312705</v>
      </c>
      <c r="Q26" s="216">
        <f>'[4]ตารางที่ 3 ตท.กิจกรรม'!$H$24</f>
        <v>27.410000000000004</v>
      </c>
      <c r="R26" s="241" t="str">
        <f>'ตารางที่ 3 ตท.กิจกรรม'!I25</f>
        <v>FTES</v>
      </c>
      <c r="S26" s="216">
        <f>P26/Q26</f>
        <v>92570.41646525737</v>
      </c>
      <c r="T26" s="216"/>
      <c r="U26" s="217">
        <f>(H26-Q26)*100/Q26</f>
        <v>52.097774534841264</v>
      </c>
      <c r="V26" s="217">
        <f>(G26-P26)*100/P26</f>
        <v>25.25387009568525</v>
      </c>
      <c r="W26" s="218">
        <f>(J26-S26)*100/S26</f>
        <v>-17.649110594321574</v>
      </c>
    </row>
    <row r="27" spans="1:23" s="25" customFormat="1" ht="24">
      <c r="A27" s="213" t="s">
        <v>74</v>
      </c>
      <c r="B27" s="215" t="s">
        <v>148</v>
      </c>
      <c r="C27" s="222">
        <f>'ตารางที่ 3 ตท.กิจกรรม'!C26</f>
        <v>3349891.61</v>
      </c>
      <c r="D27" s="222">
        <f>'ตารางที่ 3 ตท.กิจกรรม'!D26</f>
        <v>319135.63</v>
      </c>
      <c r="E27" s="222">
        <f>'ตารางที่ 3 ตท.กิจกรรม'!E26</f>
        <v>127370</v>
      </c>
      <c r="F27" s="222">
        <f>'ตารางที่ 3 ตท.กิจกรรม'!F26</f>
        <v>824913.47</v>
      </c>
      <c r="G27" s="222">
        <f>SUM(C27:F27)</f>
        <v>4621310.71</v>
      </c>
      <c r="H27" s="222">
        <f>'ตารางที่ 3 ตท.กิจกรรม'!H26</f>
        <v>37.31</v>
      </c>
      <c r="I27" s="225" t="s">
        <v>25</v>
      </c>
      <c r="J27" s="226">
        <f>G27/H27</f>
        <v>123862.52238005896</v>
      </c>
      <c r="K27" s="215"/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243">
        <v>0</v>
      </c>
      <c r="S27" s="146">
        <v>0</v>
      </c>
      <c r="T27" s="216"/>
      <c r="U27" s="250"/>
      <c r="V27" s="250"/>
      <c r="W27" s="251"/>
    </row>
    <row r="28" spans="1:23" s="25" customFormat="1" ht="24">
      <c r="A28" s="7" t="s">
        <v>75</v>
      </c>
      <c r="B28" s="5" t="s">
        <v>121</v>
      </c>
      <c r="C28" s="229">
        <v>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30">
        <v>0</v>
      </c>
      <c r="K28" s="5"/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240">
        <v>0</v>
      </c>
      <c r="S28" s="144">
        <f>'ตารางที่ 3 ตท.กิจกรรม'!J27</f>
        <v>0</v>
      </c>
      <c r="T28" s="146"/>
      <c r="U28" s="250"/>
      <c r="V28" s="250"/>
      <c r="W28" s="251"/>
    </row>
    <row r="29" spans="1:23" s="25" customFormat="1" ht="24">
      <c r="A29" s="213" t="s">
        <v>76</v>
      </c>
      <c r="B29" s="214" t="s">
        <v>120</v>
      </c>
      <c r="C29" s="4"/>
      <c r="D29" s="4"/>
      <c r="E29" s="4"/>
      <c r="F29" s="4"/>
      <c r="G29" s="4"/>
      <c r="H29" s="4"/>
      <c r="I29" s="4"/>
      <c r="J29" s="227"/>
      <c r="K29" s="4"/>
      <c r="L29" s="144"/>
      <c r="M29" s="144"/>
      <c r="N29" s="144"/>
      <c r="O29" s="144"/>
      <c r="P29" s="144"/>
      <c r="Q29" s="144"/>
      <c r="R29" s="240"/>
      <c r="S29" s="144"/>
      <c r="T29" s="146"/>
      <c r="U29" s="250"/>
      <c r="V29" s="250"/>
      <c r="W29" s="251"/>
    </row>
    <row r="30" spans="1:23" s="25" customFormat="1" ht="24">
      <c r="A30" s="213" t="s">
        <v>132</v>
      </c>
      <c r="B30" s="215" t="s">
        <v>107</v>
      </c>
      <c r="C30" s="222">
        <f>'ตารางที่ 3 ตท.กิจกรรม'!C29</f>
        <v>4077977.4299999997</v>
      </c>
      <c r="D30" s="222">
        <f>'ตารางที่ 3 ตท.กิจกรรม'!D29</f>
        <v>432653.5</v>
      </c>
      <c r="E30" s="222">
        <f>'ตารางที่ 3 ตท.กิจกรรม'!E29</f>
        <v>63391.5</v>
      </c>
      <c r="F30" s="222">
        <f>'ตารางที่ 3 ตท.กิจกรรม'!F29</f>
        <v>5168007.3</v>
      </c>
      <c r="G30" s="222">
        <f>SUM(C30:F30)</f>
        <v>9742029.73</v>
      </c>
      <c r="H30" s="222">
        <f>'ตารางที่ 3 ตท.กิจกรรม'!H29</f>
        <v>192.59</v>
      </c>
      <c r="I30" s="225" t="s">
        <v>25</v>
      </c>
      <c r="J30" s="226">
        <f>G30/H30</f>
        <v>50584.296848226804</v>
      </c>
      <c r="K30" s="215"/>
      <c r="L30" s="216">
        <f>'[4]ตารางที่ 3 ตท.กิจกรรม'!$C$28</f>
        <v>9606995.365066683</v>
      </c>
      <c r="M30" s="216">
        <f>'[4]ตารางที่ 3 ตท.กิจกรรม'!$D$28</f>
        <v>3057609.526442993</v>
      </c>
      <c r="N30" s="216">
        <f>'[4]ตารางที่ 3 ตท.กิจกรรม'!$E$28</f>
        <v>987555.2724914174</v>
      </c>
      <c r="O30" s="216">
        <f>'[4]ตารางที่ 3 ตท.กิจกรรม'!$F$28</f>
        <v>1648338.46</v>
      </c>
      <c r="P30" s="216">
        <f>SUM(L30:O30)</f>
        <v>15300498.624001093</v>
      </c>
      <c r="Q30" s="216">
        <f>'[4]ตารางที่ 3 ตท.กิจกรรม'!$H$28</f>
        <v>241.55999999999995</v>
      </c>
      <c r="R30" s="241" t="str">
        <f>'ตารางที่ 3 ตท.กิจกรรม'!I29</f>
        <v>FTES</v>
      </c>
      <c r="S30" s="216">
        <f>P30/Q30</f>
        <v>63340.36522603534</v>
      </c>
      <c r="T30" s="216"/>
      <c r="U30" s="217">
        <f>(H30-Q30)*100/Q30</f>
        <v>-20.272396092068206</v>
      </c>
      <c r="V30" s="217">
        <f>(G30-P30)*100/P30</f>
        <v>-36.32867810779587</v>
      </c>
      <c r="W30" s="218">
        <f>(J30-S30)*100/S30</f>
        <v>-20.138924574064976</v>
      </c>
    </row>
    <row r="31" spans="1:23" s="25" customFormat="1" ht="24">
      <c r="A31" s="272" t="s">
        <v>28</v>
      </c>
      <c r="B31" s="272"/>
      <c r="C31" s="181"/>
      <c r="D31" s="181"/>
      <c r="E31" s="181"/>
      <c r="F31" s="181"/>
      <c r="G31" s="181"/>
      <c r="H31" s="181"/>
      <c r="I31" s="181"/>
      <c r="J31" s="53"/>
      <c r="K31" s="211"/>
      <c r="L31" s="235"/>
      <c r="M31" s="235"/>
      <c r="N31" s="235"/>
      <c r="O31" s="235"/>
      <c r="P31" s="235"/>
      <c r="Q31" s="235"/>
      <c r="R31" s="242"/>
      <c r="S31" s="235"/>
      <c r="T31" s="146"/>
      <c r="U31" s="250"/>
      <c r="V31" s="250"/>
      <c r="W31" s="251"/>
    </row>
    <row r="32" spans="1:23" s="25" customFormat="1" ht="24">
      <c r="A32" s="221">
        <v>4.1</v>
      </c>
      <c r="B32" s="214" t="s">
        <v>122</v>
      </c>
      <c r="C32" s="4"/>
      <c r="D32" s="4"/>
      <c r="E32" s="4"/>
      <c r="F32" s="4"/>
      <c r="G32" s="4"/>
      <c r="H32" s="4"/>
      <c r="I32" s="4"/>
      <c r="J32" s="227"/>
      <c r="K32" s="4"/>
      <c r="L32" s="144"/>
      <c r="M32" s="144"/>
      <c r="N32" s="144"/>
      <c r="O32" s="144"/>
      <c r="P32" s="144"/>
      <c r="Q32" s="144"/>
      <c r="R32" s="240"/>
      <c r="S32" s="144"/>
      <c r="T32" s="146"/>
      <c r="U32" s="250"/>
      <c r="V32" s="250"/>
      <c r="W32" s="251"/>
    </row>
    <row r="33" spans="1:23" s="25" customFormat="1" ht="24">
      <c r="A33" s="213" t="s">
        <v>78</v>
      </c>
      <c r="B33" s="215" t="s">
        <v>123</v>
      </c>
      <c r="C33" s="222">
        <f>'ตารางที่ 3 ตท.กิจกรรม'!C32</f>
        <v>0</v>
      </c>
      <c r="D33" s="222">
        <f>'ตารางที่ 3 ตท.กิจกรรม'!D32</f>
        <v>94055</v>
      </c>
      <c r="E33" s="222">
        <f>'ตารางที่ 3 ตท.กิจกรรม'!E32</f>
        <v>0</v>
      </c>
      <c r="F33" s="222">
        <f>'ตารางที่ 3 ตท.กิจกรรม'!F32</f>
        <v>0</v>
      </c>
      <c r="G33" s="222">
        <f>SUM(C33:F33)</f>
        <v>94055</v>
      </c>
      <c r="H33" s="222">
        <f>'ตารางที่ 3 ตท.กิจกรรม'!H32</f>
        <v>9</v>
      </c>
      <c r="I33" s="223" t="s">
        <v>45</v>
      </c>
      <c r="J33" s="226">
        <f>G33/H33</f>
        <v>10450.555555555555</v>
      </c>
      <c r="K33" s="215"/>
      <c r="L33" s="216">
        <f>'[4]ตารางที่ 3 ตท.กิจกรรม'!$C$31</f>
        <v>106815.63029335097</v>
      </c>
      <c r="M33" s="216">
        <f>'[4]ตารางที่ 3 ตท.กิจกรรม'!$D$31</f>
        <v>71114.53069024495</v>
      </c>
      <c r="N33" s="216">
        <f>'[4]ตารางที่ 3 ตท.กิจกรรม'!$E$31</f>
        <v>31200.78168896682</v>
      </c>
      <c r="O33" s="216">
        <f>'[4]ตารางที่ 3 ตท.กิจกรรม'!$F$31</f>
        <v>0</v>
      </c>
      <c r="P33" s="216">
        <f>SUM(L33:O33)</f>
        <v>209130.94267256276</v>
      </c>
      <c r="Q33" s="216">
        <f>'[4]ตารางที่ 3 ตท.กิจกรรม'!$H$31</f>
        <v>9</v>
      </c>
      <c r="R33" s="241" t="str">
        <f>'ตารางที่ 3 ตท.กิจกรรม'!I32</f>
        <v>คน</v>
      </c>
      <c r="S33" s="216">
        <f>P33/Q33</f>
        <v>23236.77140806253</v>
      </c>
      <c r="T33" s="216"/>
      <c r="U33" s="217">
        <f>(H33-Q33)*100/Q33</f>
        <v>0</v>
      </c>
      <c r="V33" s="217">
        <f>(G33-P33)*100/P33</f>
        <v>-55.02578489914697</v>
      </c>
      <c r="W33" s="218">
        <f>(J33-S33)*100/S33</f>
        <v>-55.025784899146984</v>
      </c>
    </row>
    <row r="34" spans="1:23" s="25" customFormat="1" ht="24">
      <c r="A34" s="213">
        <v>4.2</v>
      </c>
      <c r="B34" s="214" t="s">
        <v>124</v>
      </c>
      <c r="C34" s="4"/>
      <c r="D34" s="4"/>
      <c r="E34" s="4"/>
      <c r="F34" s="4"/>
      <c r="G34" s="4"/>
      <c r="H34" s="4"/>
      <c r="I34" s="182"/>
      <c r="J34" s="227"/>
      <c r="K34" s="4"/>
      <c r="L34" s="144"/>
      <c r="M34" s="144"/>
      <c r="N34" s="144"/>
      <c r="O34" s="144"/>
      <c r="P34" s="144"/>
      <c r="Q34" s="144"/>
      <c r="R34" s="240"/>
      <c r="S34" s="144"/>
      <c r="T34" s="146"/>
      <c r="U34" s="250"/>
      <c r="V34" s="250"/>
      <c r="W34" s="251"/>
    </row>
    <row r="35" spans="1:23" s="25" customFormat="1" ht="24">
      <c r="A35" s="213" t="s">
        <v>126</v>
      </c>
      <c r="B35" s="215" t="s">
        <v>125</v>
      </c>
      <c r="C35" s="222">
        <f>'ตารางที่ 3 ตท.กิจกรรม'!C34</f>
        <v>0</v>
      </c>
      <c r="D35" s="222">
        <f>'ตารางที่ 3 ตท.กิจกรรม'!D34</f>
        <v>3000</v>
      </c>
      <c r="E35" s="222">
        <f>'ตารางที่ 3 ตท.กิจกรรม'!E34</f>
        <v>0</v>
      </c>
      <c r="F35" s="222">
        <f>'ตารางที่ 3 ตท.กิจกรรม'!F34</f>
        <v>0</v>
      </c>
      <c r="G35" s="222">
        <f>SUM(C35:F35)</f>
        <v>3000</v>
      </c>
      <c r="H35" s="222">
        <f>'ตารางที่ 3 ตท.กิจกรรม'!H34</f>
        <v>10</v>
      </c>
      <c r="I35" s="223" t="s">
        <v>45</v>
      </c>
      <c r="J35" s="226">
        <f>G35/H35</f>
        <v>300</v>
      </c>
      <c r="K35" s="215"/>
      <c r="L35" s="216">
        <f>'[4]ตารางที่ 3 ตท.กิจกรรม'!$C$33</f>
        <v>71210.42352890066</v>
      </c>
      <c r="M35" s="216">
        <f>'[4]ตารางที่ 3 ตท.กิจกรรม'!$D$33</f>
        <v>47409.68712682995</v>
      </c>
      <c r="N35" s="216">
        <f>'[4]ตารางที่ 3 ตท.กิจกรรม'!$E$33</f>
        <v>20800.52112597788</v>
      </c>
      <c r="O35" s="216">
        <f>'[4]ตารางที่ 3 ตท.กิจกรรม'!$F$33</f>
        <v>0</v>
      </c>
      <c r="P35" s="216">
        <f>SUM(L35:O35)</f>
        <v>139420.6317817085</v>
      </c>
      <c r="Q35" s="216">
        <f>'[4]ตารางที่ 3 ตท.กิจกรรม'!$H$33</f>
        <v>6</v>
      </c>
      <c r="R35" s="241" t="str">
        <f>'ตารางที่ 3 ตท.กิจกรรม'!I34</f>
        <v>คน</v>
      </c>
      <c r="S35" s="216">
        <f>P35/Q35</f>
        <v>23236.771963618085</v>
      </c>
      <c r="T35" s="216"/>
      <c r="U35" s="217">
        <f>(H35-Q35)*100/Q35</f>
        <v>66.66666666666667</v>
      </c>
      <c r="V35" s="217">
        <f>(G35-P35)*100/P35</f>
        <v>-97.84823812540377</v>
      </c>
      <c r="W35" s="218">
        <f>(J35-S35)*100/S35</f>
        <v>-98.70894287524227</v>
      </c>
    </row>
    <row r="36" spans="1:23" s="25" customFormat="1" ht="24">
      <c r="A36" s="213" t="s">
        <v>127</v>
      </c>
      <c r="B36" s="215" t="s">
        <v>88</v>
      </c>
      <c r="C36" s="222">
        <f>'ตารางที่ 3 ตท.กิจกรรม'!C35</f>
        <v>0</v>
      </c>
      <c r="D36" s="222">
        <f>'ตารางที่ 3 ตท.กิจกรรม'!D35</f>
        <v>9910</v>
      </c>
      <c r="E36" s="222">
        <f>'ตารางที่ 3 ตท.กิจกรรม'!E35</f>
        <v>0</v>
      </c>
      <c r="F36" s="222">
        <f>'ตารางที่ 3 ตท.กิจกรรม'!F35</f>
        <v>0</v>
      </c>
      <c r="G36" s="222">
        <f>SUM(C36:F36)</f>
        <v>9910</v>
      </c>
      <c r="H36" s="222">
        <f>'ตารางที่ 3 ตท.กิจกรรม'!H35</f>
        <v>16</v>
      </c>
      <c r="I36" s="223" t="s">
        <v>45</v>
      </c>
      <c r="J36" s="226">
        <f>G36/H36</f>
        <v>619.375</v>
      </c>
      <c r="K36" s="215"/>
      <c r="L36" s="216">
        <f>'[4]ตารางที่ 3 ตท.กิจกรรม'!$C$34</f>
        <v>35605.106764450335</v>
      </c>
      <c r="M36" s="216">
        <f>'[4]ตารางที่ 3 ตท.กิจกรรม'!$D$34</f>
        <v>23704.843563414976</v>
      </c>
      <c r="N36" s="216">
        <f>'[4]ตารางที่ 3 ตท.กิจกรรม'!$E$34</f>
        <v>10400.26056298894</v>
      </c>
      <c r="O36" s="216">
        <f>'[4]ตารางที่ 3 ตท.กิจกรรม'!$F$34</f>
        <v>76969.08</v>
      </c>
      <c r="P36" s="216">
        <f>SUM(L36:O36)</f>
        <v>146679.29089085426</v>
      </c>
      <c r="Q36" s="216">
        <f>'[4]ตารางที่ 3 ตท.กิจกรรม'!$H$34</f>
        <v>3</v>
      </c>
      <c r="R36" s="241" t="str">
        <f>'ตารางที่ 3 ตท.กิจกรรม'!I35</f>
        <v>คน</v>
      </c>
      <c r="S36" s="216">
        <f>P36/Q36</f>
        <v>48893.09696361809</v>
      </c>
      <c r="T36" s="216"/>
      <c r="U36" s="217">
        <f>(H36-Q36)*100/Q36</f>
        <v>433.3333333333333</v>
      </c>
      <c r="V36" s="217">
        <f>(G36-P36)*100/P36</f>
        <v>-93.24376335622311</v>
      </c>
      <c r="W36" s="218">
        <f>(J36-S36)*100/S36</f>
        <v>-98.73320562929183</v>
      </c>
    </row>
    <row r="37" spans="1:23" s="25" customFormat="1" ht="24">
      <c r="A37" s="272" t="s">
        <v>90</v>
      </c>
      <c r="B37" s="272"/>
      <c r="C37" s="181"/>
      <c r="D37" s="181"/>
      <c r="E37" s="181"/>
      <c r="F37" s="181"/>
      <c r="G37" s="181"/>
      <c r="H37" s="181"/>
      <c r="I37" s="224"/>
      <c r="J37" s="53"/>
      <c r="K37" s="211"/>
      <c r="L37" s="235"/>
      <c r="M37" s="235"/>
      <c r="N37" s="235"/>
      <c r="O37" s="235"/>
      <c r="P37" s="235"/>
      <c r="Q37" s="235"/>
      <c r="R37" s="242"/>
      <c r="S37" s="235"/>
      <c r="T37" s="146"/>
      <c r="U37" s="250"/>
      <c r="V37" s="250"/>
      <c r="W37" s="251"/>
    </row>
    <row r="38" spans="1:23" s="25" customFormat="1" ht="24">
      <c r="A38" s="221">
        <v>5.1</v>
      </c>
      <c r="B38" s="214" t="s">
        <v>70</v>
      </c>
      <c r="C38" s="4"/>
      <c r="D38" s="4"/>
      <c r="E38" s="4"/>
      <c r="F38" s="4"/>
      <c r="G38" s="4"/>
      <c r="H38" s="4"/>
      <c r="I38" s="182"/>
      <c r="J38" s="227"/>
      <c r="K38" s="4"/>
      <c r="L38" s="144"/>
      <c r="M38" s="144"/>
      <c r="N38" s="144"/>
      <c r="O38" s="144"/>
      <c r="P38" s="144"/>
      <c r="Q38" s="144"/>
      <c r="R38" s="240"/>
      <c r="S38" s="144"/>
      <c r="T38" s="146"/>
      <c r="U38" s="250"/>
      <c r="V38" s="250"/>
      <c r="W38" s="251"/>
    </row>
    <row r="39" spans="1:23" s="25" customFormat="1" ht="24">
      <c r="A39" s="213" t="s">
        <v>79</v>
      </c>
      <c r="B39" s="215" t="s">
        <v>149</v>
      </c>
      <c r="C39" s="222">
        <f>'ตารางที่ 3 ตท.กิจกรรม'!C38</f>
        <v>0</v>
      </c>
      <c r="D39" s="222">
        <f>'ตารางที่ 3 ตท.กิจกรรม'!D38</f>
        <v>881890.25</v>
      </c>
      <c r="E39" s="222">
        <f>'ตารางที่ 3 ตท.กิจกรรม'!E38</f>
        <v>0</v>
      </c>
      <c r="F39" s="222">
        <f>'ตารางที่ 3 ตท.กิจกรรม'!F38</f>
        <v>0</v>
      </c>
      <c r="G39" s="222">
        <f>SUM(C39:F39)</f>
        <v>881890.25</v>
      </c>
      <c r="H39" s="222">
        <f>'ตารางที่ 3 ตท.กิจกรรม'!H38</f>
        <v>96</v>
      </c>
      <c r="I39" s="223" t="s">
        <v>45</v>
      </c>
      <c r="J39" s="226">
        <f>G39/H39</f>
        <v>9186.356770833334</v>
      </c>
      <c r="K39" s="215"/>
      <c r="L39" s="216">
        <f>'[4]ตารางที่ 3 ตท.กิจกรรม'!$C$37</f>
        <v>683773.0431894572</v>
      </c>
      <c r="M39" s="216">
        <f>'[4]ตารางที่ 3 ตท.กิจกรรม'!$D$37</f>
        <v>458293.64222602284</v>
      </c>
      <c r="N39" s="216">
        <f>'[4]ตารางที่ 3 ตท.กิจกรรม'!$E$37</f>
        <v>201071.70421778617</v>
      </c>
      <c r="O39" s="216">
        <f>'[4]ตารางที่ 3 ตท.กิจกรรม'!$F$37</f>
        <v>0</v>
      </c>
      <c r="P39" s="216">
        <f>SUM(L39:O39)</f>
        <v>1343138.3896332663</v>
      </c>
      <c r="Q39" s="216">
        <f>'[4]ตารางที่ 3 ตท.กิจกรรม'!$H$37</f>
        <v>58</v>
      </c>
      <c r="R39" s="241" t="str">
        <f>'ตารางที่ 3 ตท.กิจกรรม'!I38</f>
        <v>คน</v>
      </c>
      <c r="S39" s="216">
        <f>P39/Q39</f>
        <v>23157.558441952868</v>
      </c>
      <c r="T39" s="216"/>
      <c r="U39" s="217">
        <f>(H39-Q39)*100/Q39</f>
        <v>65.51724137931035</v>
      </c>
      <c r="V39" s="217">
        <f>(G39-P39)*100/P39</f>
        <v>-34.341073354265944</v>
      </c>
      <c r="W39" s="218">
        <f>(J39-S39)*100/S39</f>
        <v>-60.331065151535675</v>
      </c>
    </row>
    <row r="40" spans="1:23" s="25" customFormat="1" ht="24">
      <c r="A40" s="272" t="s">
        <v>91</v>
      </c>
      <c r="B40" s="272"/>
      <c r="C40" s="181"/>
      <c r="D40" s="181"/>
      <c r="E40" s="181"/>
      <c r="F40" s="181"/>
      <c r="G40" s="181"/>
      <c r="H40" s="181"/>
      <c r="I40" s="181"/>
      <c r="J40" s="53"/>
      <c r="K40" s="211"/>
      <c r="L40" s="235"/>
      <c r="M40" s="235"/>
      <c r="N40" s="235"/>
      <c r="O40" s="235"/>
      <c r="P40" s="235"/>
      <c r="Q40" s="235"/>
      <c r="R40" s="242"/>
      <c r="S40" s="235"/>
      <c r="T40" s="147"/>
      <c r="U40" s="175"/>
      <c r="V40" s="175"/>
      <c r="W40" s="176"/>
    </row>
    <row r="41" spans="1:23" s="25" customFormat="1" ht="24">
      <c r="A41" s="6">
        <v>6.1</v>
      </c>
      <c r="B41" s="4" t="s">
        <v>86</v>
      </c>
      <c r="C41" s="4"/>
      <c r="D41" s="4"/>
      <c r="E41" s="4"/>
      <c r="F41" s="4"/>
      <c r="G41" s="4"/>
      <c r="H41" s="4"/>
      <c r="I41" s="4"/>
      <c r="J41" s="4"/>
      <c r="K41" s="4"/>
      <c r="L41" s="146"/>
      <c r="M41" s="146"/>
      <c r="N41" s="146"/>
      <c r="O41" s="146"/>
      <c r="P41" s="146"/>
      <c r="Q41" s="146"/>
      <c r="R41" s="243"/>
      <c r="S41" s="146"/>
      <c r="T41" s="146"/>
      <c r="U41" s="175"/>
      <c r="V41" s="175"/>
      <c r="W41" s="176"/>
    </row>
    <row r="42" spans="1:23" s="25" customFormat="1" ht="24">
      <c r="A42" s="7" t="s">
        <v>80</v>
      </c>
      <c r="B42" s="5" t="s">
        <v>85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5"/>
      <c r="L42" s="144">
        <f>'ตารางที่ 3 ตท.กิจกรรม'!C41</f>
        <v>0</v>
      </c>
      <c r="M42" s="144">
        <f>'ตารางที่ 3 ตท.กิจกรรม'!D41</f>
        <v>0</v>
      </c>
      <c r="N42" s="144">
        <f>'ตารางที่ 3 ตท.กิจกรรม'!E41</f>
        <v>0</v>
      </c>
      <c r="O42" s="144">
        <f>'ตารางที่ 3 ตท.กิจกรรม'!F41</f>
        <v>0</v>
      </c>
      <c r="P42" s="144">
        <f>'ตารางที่ 3 ตท.กิจกรรม'!G41</f>
        <v>0</v>
      </c>
      <c r="Q42" s="144">
        <f>'ตารางที่ 3 ตท.กิจกรรม'!H41</f>
        <v>0</v>
      </c>
      <c r="R42" s="240">
        <v>0</v>
      </c>
      <c r="S42" s="144">
        <f>'ตารางที่ 3 ตท.กิจกรรม'!J41</f>
        <v>0</v>
      </c>
      <c r="T42" s="146"/>
      <c r="U42" s="175"/>
      <c r="V42" s="175"/>
      <c r="W42" s="176"/>
    </row>
    <row r="43" spans="1:23" s="25" customFormat="1" ht="24">
      <c r="A43" s="6">
        <v>6.2</v>
      </c>
      <c r="B43" s="4" t="s">
        <v>84</v>
      </c>
      <c r="C43" s="231"/>
      <c r="D43" s="231"/>
      <c r="E43" s="231"/>
      <c r="F43" s="231"/>
      <c r="G43" s="231"/>
      <c r="H43" s="231"/>
      <c r="I43" s="231"/>
      <c r="J43" s="231"/>
      <c r="K43" s="4"/>
      <c r="L43" s="144"/>
      <c r="M43" s="144"/>
      <c r="N43" s="144"/>
      <c r="O43" s="144"/>
      <c r="P43" s="144"/>
      <c r="Q43" s="144"/>
      <c r="R43" s="240"/>
      <c r="S43" s="144"/>
      <c r="T43" s="146"/>
      <c r="U43" s="175"/>
      <c r="V43" s="175"/>
      <c r="W43" s="176"/>
    </row>
    <row r="44" spans="1:23" s="25" customFormat="1" ht="24">
      <c r="A44" s="7" t="s">
        <v>92</v>
      </c>
      <c r="B44" s="5" t="s">
        <v>83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29">
        <v>0</v>
      </c>
      <c r="I44" s="229">
        <v>0</v>
      </c>
      <c r="J44" s="229">
        <v>0</v>
      </c>
      <c r="K44" s="5"/>
      <c r="L44" s="144">
        <f>'ตารางที่ 3 ตท.กิจกรรม'!C43</f>
        <v>0</v>
      </c>
      <c r="M44" s="144">
        <f>'ตารางที่ 3 ตท.กิจกรรม'!D43</f>
        <v>0</v>
      </c>
      <c r="N44" s="144">
        <f>'ตารางที่ 3 ตท.กิจกรรม'!E43</f>
        <v>0</v>
      </c>
      <c r="O44" s="144">
        <f>'ตารางที่ 3 ตท.กิจกรรม'!F43</f>
        <v>0</v>
      </c>
      <c r="P44" s="144">
        <f>'ตารางที่ 3 ตท.กิจกรรม'!G43</f>
        <v>0</v>
      </c>
      <c r="Q44" s="144">
        <f>'ตารางที่ 3 ตท.กิจกรรม'!H43</f>
        <v>0</v>
      </c>
      <c r="R44" s="240">
        <v>0</v>
      </c>
      <c r="S44" s="144">
        <f>'ตารางที่ 3 ตท.กิจกรรม'!J43</f>
        <v>0</v>
      </c>
      <c r="T44" s="146"/>
      <c r="U44" s="175"/>
      <c r="V44" s="175"/>
      <c r="W44" s="176"/>
    </row>
    <row r="45" spans="1:23" s="25" customFormat="1" ht="24">
      <c r="A45" s="272" t="s">
        <v>93</v>
      </c>
      <c r="B45" s="272"/>
      <c r="C45" s="232"/>
      <c r="D45" s="232"/>
      <c r="E45" s="232"/>
      <c r="F45" s="232"/>
      <c r="G45" s="232"/>
      <c r="H45" s="232"/>
      <c r="I45" s="232"/>
      <c r="J45" s="232"/>
      <c r="K45" s="211"/>
      <c r="L45" s="144">
        <f>'ตารางที่ 3 ตท.กิจกรรม'!C44</f>
        <v>0</v>
      </c>
      <c r="M45" s="144">
        <f>'ตารางที่ 3 ตท.กิจกรรม'!D44</f>
        <v>0</v>
      </c>
      <c r="N45" s="144">
        <f>'ตารางที่ 3 ตท.กิจกรรม'!E44</f>
        <v>0</v>
      </c>
      <c r="O45" s="144">
        <f>'ตารางที่ 3 ตท.กิจกรรม'!F44</f>
        <v>0</v>
      </c>
      <c r="P45" s="144">
        <f>'ตารางที่ 3 ตท.กิจกรรม'!G44</f>
        <v>0</v>
      </c>
      <c r="Q45" s="144">
        <f>'ตารางที่ 3 ตท.กิจกรรม'!H44</f>
        <v>0</v>
      </c>
      <c r="R45" s="144">
        <f>'ตารางที่ 3 ตท.กิจกรรม'!I44</f>
        <v>0</v>
      </c>
      <c r="S45" s="144">
        <f>'ตารางที่ 3 ตท.กิจกรรม'!J44</f>
        <v>0</v>
      </c>
      <c r="T45" s="146"/>
      <c r="U45" s="175"/>
      <c r="V45" s="175"/>
      <c r="W45" s="176"/>
    </row>
    <row r="46" spans="1:23" s="25" customFormat="1" ht="24">
      <c r="A46" s="272" t="s">
        <v>94</v>
      </c>
      <c r="B46" s="272"/>
      <c r="C46" s="232">
        <f>'ตารางที่ 3 ตท.กิจกรรม'!C45</f>
        <v>568000</v>
      </c>
      <c r="D46" s="232"/>
      <c r="E46" s="232"/>
      <c r="F46" s="232"/>
      <c r="G46" s="232">
        <f>SUM(C46:F46)</f>
        <v>568000</v>
      </c>
      <c r="H46" s="232">
        <f>'ตารางที่ 3 ตท.กิจกรรม'!H45</f>
        <v>9</v>
      </c>
      <c r="I46" s="232" t="str">
        <f>'ตารางที่ 3 ตท.กิจกรรม'!I45</f>
        <v>โครงการ</v>
      </c>
      <c r="J46" s="232">
        <f>G46/H46</f>
        <v>63111.11111111111</v>
      </c>
      <c r="K46" s="211"/>
      <c r="L46" s="144">
        <f>'ตารางที่ 3 ตท.กิจกรรม'!C45</f>
        <v>568000</v>
      </c>
      <c r="M46" s="144">
        <f>'ตารางที่ 3 ตท.กิจกรรม'!D45</f>
        <v>0</v>
      </c>
      <c r="N46" s="144">
        <f>'ตารางที่ 3 ตท.กิจกรรม'!E45</f>
        <v>0</v>
      </c>
      <c r="O46" s="144">
        <f>'ตารางที่ 3 ตท.กิจกรรม'!F45</f>
        <v>0</v>
      </c>
      <c r="P46" s="144">
        <f>'ตารางที่ 3 ตท.กิจกรรม'!G45</f>
        <v>568000</v>
      </c>
      <c r="Q46" s="144">
        <f>'ตารางที่ 3 ตท.กิจกรรม'!H45</f>
        <v>9</v>
      </c>
      <c r="R46" s="240" t="str">
        <f>'ตารางที่ 3 ตท.กิจกรรม'!I45</f>
        <v>โครงการ</v>
      </c>
      <c r="S46" s="144">
        <f>'ตารางที่ 3 ตท.กิจกรรม'!J45</f>
        <v>63111.11111111111</v>
      </c>
      <c r="T46" s="146"/>
      <c r="U46" s="175"/>
      <c r="V46" s="175"/>
      <c r="W46" s="176"/>
    </row>
    <row r="47" spans="1:23" s="25" customFormat="1" ht="24">
      <c r="A47" s="272" t="s">
        <v>95</v>
      </c>
      <c r="B47" s="272"/>
      <c r="C47" s="232">
        <f>'ตารางที่ 3 ตท.กิจกรรม'!C46</f>
        <v>150000</v>
      </c>
      <c r="D47" s="232"/>
      <c r="E47" s="232"/>
      <c r="F47" s="232"/>
      <c r="G47" s="232">
        <f>SUM(C47:F47)</f>
        <v>150000</v>
      </c>
      <c r="H47" s="232">
        <f>'ตารางที่ 3 ตท.กิจกรรม'!H46</f>
        <v>4</v>
      </c>
      <c r="I47" s="232" t="str">
        <f>'ตารางที่ 3 ตท.กิจกรรม'!I46</f>
        <v>โครงการ</v>
      </c>
      <c r="J47" s="232">
        <f>G47/H47</f>
        <v>37500</v>
      </c>
      <c r="K47" s="211"/>
      <c r="L47" s="144">
        <f>'ตารางที่ 3 ตท.กิจกรรม'!C46</f>
        <v>150000</v>
      </c>
      <c r="M47" s="144">
        <f>'ตารางที่ 3 ตท.กิจกรรม'!D46</f>
        <v>0</v>
      </c>
      <c r="N47" s="144">
        <f>'ตารางที่ 3 ตท.กิจกรรม'!E46</f>
        <v>0</v>
      </c>
      <c r="O47" s="144">
        <f>'ตารางที่ 3 ตท.กิจกรรม'!F46</f>
        <v>0</v>
      </c>
      <c r="P47" s="144">
        <f>'ตารางที่ 3 ตท.กิจกรรม'!G46</f>
        <v>150000</v>
      </c>
      <c r="Q47" s="144">
        <f>'ตารางที่ 3 ตท.กิจกรรม'!H46</f>
        <v>4</v>
      </c>
      <c r="R47" s="240" t="str">
        <f>'ตารางที่ 3 ตท.กิจกรรม'!I46</f>
        <v>โครงการ</v>
      </c>
      <c r="S47" s="144">
        <f>'ตารางที่ 3 ตท.กิจกรรม'!J46</f>
        <v>37500</v>
      </c>
      <c r="T47" s="146"/>
      <c r="U47" s="175"/>
      <c r="V47" s="175"/>
      <c r="W47" s="176"/>
    </row>
    <row r="48" spans="1:23" s="25" customFormat="1" ht="24">
      <c r="A48" s="287" t="s">
        <v>96</v>
      </c>
      <c r="B48" s="288"/>
      <c r="C48" s="233"/>
      <c r="D48" s="233"/>
      <c r="E48" s="233"/>
      <c r="F48" s="233"/>
      <c r="G48" s="233"/>
      <c r="H48" s="233"/>
      <c r="I48" s="233"/>
      <c r="J48" s="233"/>
      <c r="K48" s="4"/>
      <c r="L48" s="144">
        <f>'ตารางที่ 3 ตท.กิจกรรม'!C47</f>
        <v>0</v>
      </c>
      <c r="M48" s="144">
        <f>'ตารางที่ 3 ตท.กิจกรรม'!D47</f>
        <v>0</v>
      </c>
      <c r="N48" s="144">
        <f>'ตารางที่ 3 ตท.กิจกรรม'!E47</f>
        <v>0</v>
      </c>
      <c r="O48" s="144">
        <f>'ตารางที่ 3 ตท.กิจกรรม'!F47</f>
        <v>0</v>
      </c>
      <c r="P48" s="144">
        <f>'ตารางที่ 3 ตท.กิจกรรม'!G47</f>
        <v>0</v>
      </c>
      <c r="Q48" s="144">
        <f>'ตารางที่ 3 ตท.กิจกรรม'!H47</f>
        <v>0</v>
      </c>
      <c r="R48" s="240">
        <f>'ตารางที่ 3 ตท.กิจกรรม'!I47</f>
        <v>0</v>
      </c>
      <c r="S48" s="144">
        <f>'ตารางที่ 3 ตท.กิจกรรม'!J47</f>
        <v>0</v>
      </c>
      <c r="T48" s="146"/>
      <c r="U48" s="175"/>
      <c r="V48" s="175"/>
      <c r="W48" s="176"/>
    </row>
    <row r="49" spans="1:23" s="25" customFormat="1" ht="24">
      <c r="A49" s="7">
        <v>10.1</v>
      </c>
      <c r="B49" s="5" t="s">
        <v>82</v>
      </c>
      <c r="C49" s="229"/>
      <c r="D49" s="229"/>
      <c r="E49" s="229"/>
      <c r="F49" s="229"/>
      <c r="G49" s="229"/>
      <c r="H49" s="229"/>
      <c r="I49" s="229"/>
      <c r="J49" s="229"/>
      <c r="K49" s="5"/>
      <c r="L49" s="144">
        <f>'ตารางที่ 3 ตท.กิจกรรม'!C48</f>
        <v>0</v>
      </c>
      <c r="M49" s="144">
        <f>'ตารางที่ 3 ตท.กิจกรรม'!D48</f>
        <v>0</v>
      </c>
      <c r="N49" s="144">
        <f>'ตารางที่ 3 ตท.กิจกรรม'!E48</f>
        <v>0</v>
      </c>
      <c r="O49" s="144">
        <f>'ตารางที่ 3 ตท.กิจกรรม'!F48</f>
        <v>0</v>
      </c>
      <c r="P49" s="144">
        <f>'ตารางที่ 3 ตท.กิจกรรม'!G48</f>
        <v>0</v>
      </c>
      <c r="Q49" s="144">
        <f>'ตารางที่ 3 ตท.กิจกรรม'!H48</f>
        <v>0</v>
      </c>
      <c r="R49" s="240">
        <f>'ตารางที่ 3 ตท.กิจกรรม'!I48</f>
        <v>0</v>
      </c>
      <c r="S49" s="144">
        <f>'ตารางที่ 3 ตท.กิจกรรม'!J48</f>
        <v>0</v>
      </c>
      <c r="T49" s="146"/>
      <c r="U49" s="175"/>
      <c r="V49" s="175"/>
      <c r="W49" s="176"/>
    </row>
    <row r="50" spans="1:23" s="25" customFormat="1" ht="24">
      <c r="A50" s="7">
        <v>10.2</v>
      </c>
      <c r="B50" s="8" t="s">
        <v>81</v>
      </c>
      <c r="C50" s="234"/>
      <c r="D50" s="234"/>
      <c r="E50" s="234"/>
      <c r="F50" s="234"/>
      <c r="G50" s="234"/>
      <c r="H50" s="234"/>
      <c r="I50" s="234"/>
      <c r="J50" s="234"/>
      <c r="K50" s="8"/>
      <c r="L50" s="144">
        <f>'ตารางที่ 3 ตท.กิจกรรม'!C49</f>
        <v>0</v>
      </c>
      <c r="M50" s="144">
        <f>'ตารางที่ 3 ตท.กิจกรรม'!D49</f>
        <v>0</v>
      </c>
      <c r="N50" s="144">
        <f>'ตารางที่ 3 ตท.กิจกรรม'!E49</f>
        <v>0</v>
      </c>
      <c r="O50" s="144">
        <f>'ตารางที่ 3 ตท.กิจกรรม'!F49</f>
        <v>0</v>
      </c>
      <c r="P50" s="144">
        <f>'ตารางที่ 3 ตท.กิจกรรม'!G49</f>
        <v>0</v>
      </c>
      <c r="Q50" s="144">
        <f>'ตารางที่ 3 ตท.กิจกรรม'!H49</f>
        <v>0</v>
      </c>
      <c r="R50" s="240">
        <f>'ตารางที่ 3 ตท.กิจกรรม'!I49</f>
        <v>0</v>
      </c>
      <c r="S50" s="144">
        <f>'ตารางที่ 3 ตท.กิจกรรม'!J49</f>
        <v>0</v>
      </c>
      <c r="T50" s="146"/>
      <c r="U50" s="175"/>
      <c r="V50" s="175"/>
      <c r="W50" s="176"/>
    </row>
    <row r="51" spans="1:23" s="167" customFormat="1" ht="24">
      <c r="A51" s="330" t="s">
        <v>29</v>
      </c>
      <c r="B51" s="331"/>
      <c r="C51" s="245">
        <f>SUM(C6:C50)</f>
        <v>39444209.74</v>
      </c>
      <c r="D51" s="245">
        <f>SUM(D6:D50)</f>
        <v>7593315.08</v>
      </c>
      <c r="E51" s="245">
        <f>SUM(E6:E50)</f>
        <v>757795.6</v>
      </c>
      <c r="F51" s="245">
        <f>SUM(F6:F50)</f>
        <v>27386298.3</v>
      </c>
      <c r="G51" s="245">
        <f>SUM(G6:G50)</f>
        <v>75181618.72</v>
      </c>
      <c r="H51" s="245"/>
      <c r="I51" s="245"/>
      <c r="J51" s="245">
        <f>SUM(J6:J50)</f>
        <v>872172.1600106566</v>
      </c>
      <c r="K51" s="244"/>
      <c r="L51" s="246">
        <f>'ตารางที่ 3 ตท.กิจกรรม'!C50</f>
        <v>39444209.74</v>
      </c>
      <c r="M51" s="246">
        <f>'ตารางที่ 3 ตท.กิจกรรม'!D50</f>
        <v>7593315.08</v>
      </c>
      <c r="N51" s="246">
        <f>'ตารางที่ 3 ตท.กิจกรรม'!E50</f>
        <v>757795.6</v>
      </c>
      <c r="O51" s="246">
        <f>'ตารางที่ 3 ตท.กิจกรรม'!F50</f>
        <v>27386298.3</v>
      </c>
      <c r="P51" s="246">
        <f>'ตารางที่ 3 ตท.กิจกรรม'!G50</f>
        <v>75181618.72</v>
      </c>
      <c r="Q51" s="246">
        <f>'ตารางที่ 3 ตท.กิจกรรม'!H50</f>
        <v>1352.7699999999998</v>
      </c>
      <c r="R51" s="247">
        <f>'ตารางที่ 3 ตท.กิจกรรม'!I50</f>
        <v>0</v>
      </c>
      <c r="S51" s="246">
        <f>'ตารางที่ 3 ตท.กิจกรรม'!J50</f>
        <v>872172.1600106566</v>
      </c>
      <c r="T51" s="248"/>
      <c r="U51" s="249">
        <f>SUM(U6:U50)</f>
        <v>818.9242542294063</v>
      </c>
      <c r="V51" s="249">
        <f>SUM(V6:V50)</f>
        <v>-352.8697530499969</v>
      </c>
      <c r="W51" s="249">
        <f>SUM(W6:W50)</f>
        <v>-513.9374122030553</v>
      </c>
    </row>
    <row r="52" spans="2:23" s="25" customFormat="1" ht="24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74"/>
      <c r="S52" s="48"/>
      <c r="T52" s="48"/>
      <c r="U52" s="177"/>
      <c r="V52" s="178"/>
      <c r="W52" s="178"/>
    </row>
    <row r="53" spans="2:23" s="25" customFormat="1" ht="24">
      <c r="B53" s="48"/>
      <c r="C53" s="48"/>
      <c r="D53" s="48"/>
      <c r="E53" s="48"/>
      <c r="F53" s="48"/>
      <c r="G53" s="7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74"/>
      <c r="S53" s="48"/>
      <c r="T53" s="48"/>
      <c r="U53" s="177"/>
      <c r="V53" s="178"/>
      <c r="W53" s="178"/>
    </row>
    <row r="54" spans="2:23" s="25" customFormat="1" ht="24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74"/>
      <c r="S54" s="48"/>
      <c r="T54" s="48"/>
      <c r="U54" s="177"/>
      <c r="V54" s="178"/>
      <c r="W54" s="178"/>
    </row>
    <row r="55" ht="24">
      <c r="G55" s="41"/>
    </row>
    <row r="65" spans="2:20" ht="24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149"/>
      <c r="S65" s="36"/>
      <c r="T65" s="47"/>
    </row>
    <row r="71" ht="23.2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36">
    <mergeCell ref="A48:B48"/>
    <mergeCell ref="A51:B51"/>
    <mergeCell ref="A37:B37"/>
    <mergeCell ref="A31:B31"/>
    <mergeCell ref="A22:B22"/>
    <mergeCell ref="A8:B8"/>
    <mergeCell ref="A40:B40"/>
    <mergeCell ref="A47:B47"/>
    <mergeCell ref="A46:B46"/>
    <mergeCell ref="A45:B45"/>
    <mergeCell ref="A6:B6"/>
    <mergeCell ref="A7:B7"/>
    <mergeCell ref="S4:S5"/>
    <mergeCell ref="L4:L5"/>
    <mergeCell ref="C4:C5"/>
    <mergeCell ref="D4:D5"/>
    <mergeCell ref="E4:E5"/>
    <mergeCell ref="H4:H5"/>
    <mergeCell ref="I4:I5"/>
    <mergeCell ref="J4:J5"/>
    <mergeCell ref="B1:W2"/>
    <mergeCell ref="A4:B5"/>
    <mergeCell ref="N4:N5"/>
    <mergeCell ref="M4:M5"/>
    <mergeCell ref="R4:R5"/>
    <mergeCell ref="U3:W3"/>
    <mergeCell ref="L3:S3"/>
    <mergeCell ref="F4:F5"/>
    <mergeCell ref="G4:G5"/>
    <mergeCell ref="C3:J3"/>
    <mergeCell ref="W4:W5"/>
    <mergeCell ref="U4:U5"/>
    <mergeCell ref="P4:P5"/>
    <mergeCell ref="Q4:Q5"/>
    <mergeCell ref="O4:O5"/>
    <mergeCell ref="V4:V5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75"/>
  <sheetViews>
    <sheetView zoomScale="70" zoomScaleNormal="7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6" sqref="L16"/>
    </sheetView>
  </sheetViews>
  <sheetFormatPr defaultColWidth="8.7109375" defaultRowHeight="15"/>
  <cols>
    <col min="1" max="1" width="10.00390625" style="48" customWidth="1"/>
    <col min="2" max="2" width="51.8515625" style="48" customWidth="1"/>
    <col min="3" max="3" width="16.8515625" style="48" bestFit="1" customWidth="1"/>
    <col min="4" max="5" width="15.8515625" style="48" customWidth="1"/>
    <col min="6" max="7" width="16.8515625" style="48" bestFit="1" customWidth="1"/>
    <col min="8" max="8" width="12.57421875" style="48" customWidth="1"/>
    <col min="9" max="9" width="12.00390625" style="48" customWidth="1"/>
    <col min="10" max="10" width="15.8515625" style="48" customWidth="1"/>
    <col min="11" max="11" width="3.00390625" style="48" customWidth="1"/>
    <col min="12" max="16" width="14.7109375" style="48" customWidth="1"/>
    <col min="17" max="17" width="9.57421875" style="74" bestFit="1" customWidth="1"/>
    <col min="18" max="18" width="10.28125" style="162" customWidth="1"/>
    <col min="19" max="19" width="13.57421875" style="25" bestFit="1" customWidth="1"/>
    <col min="20" max="20" width="3.140625" style="25" customWidth="1"/>
    <col min="21" max="21" width="9.8515625" style="48" customWidth="1"/>
    <col min="22" max="22" width="10.57421875" style="47" customWidth="1"/>
    <col min="23" max="23" width="10.8515625" style="25" customWidth="1"/>
    <col min="24" max="16384" width="8.7109375" style="25" customWidth="1"/>
  </cols>
  <sheetData>
    <row r="1" spans="1:22" ht="16.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2" ht="23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3" ht="28.5" customHeight="1">
      <c r="A3" s="25"/>
      <c r="B3" s="132"/>
      <c r="C3" s="314" t="s">
        <v>150</v>
      </c>
      <c r="D3" s="314"/>
      <c r="E3" s="314"/>
      <c r="F3" s="314"/>
      <c r="G3" s="314"/>
      <c r="H3" s="314"/>
      <c r="I3" s="314"/>
      <c r="J3" s="314"/>
      <c r="K3" s="185"/>
      <c r="L3" s="314" t="s">
        <v>89</v>
      </c>
      <c r="M3" s="314"/>
      <c r="N3" s="314"/>
      <c r="O3" s="314"/>
      <c r="P3" s="314"/>
      <c r="Q3" s="314"/>
      <c r="R3" s="314"/>
      <c r="S3" s="314"/>
      <c r="T3" s="133"/>
      <c r="U3" s="324" t="s">
        <v>46</v>
      </c>
      <c r="V3" s="324"/>
      <c r="W3" s="324"/>
    </row>
    <row r="4" spans="1:23" s="150" customFormat="1" ht="33" customHeight="1">
      <c r="A4" s="278" t="s">
        <v>57</v>
      </c>
      <c r="B4" s="279"/>
      <c r="C4" s="332" t="s">
        <v>11</v>
      </c>
      <c r="D4" s="332" t="s">
        <v>12</v>
      </c>
      <c r="E4" s="333" t="s">
        <v>18</v>
      </c>
      <c r="F4" s="333" t="s">
        <v>19</v>
      </c>
      <c r="G4" s="329" t="s">
        <v>20</v>
      </c>
      <c r="H4" s="329" t="s">
        <v>21</v>
      </c>
      <c r="I4" s="329" t="s">
        <v>22</v>
      </c>
      <c r="J4" s="329" t="s">
        <v>23</v>
      </c>
      <c r="K4" s="212"/>
      <c r="L4" s="336" t="s">
        <v>11</v>
      </c>
      <c r="M4" s="336" t="s">
        <v>12</v>
      </c>
      <c r="N4" s="334" t="s">
        <v>18</v>
      </c>
      <c r="O4" s="334" t="s">
        <v>19</v>
      </c>
      <c r="P4" s="335" t="s">
        <v>20</v>
      </c>
      <c r="Q4" s="335" t="s">
        <v>21</v>
      </c>
      <c r="R4" s="335" t="s">
        <v>22</v>
      </c>
      <c r="S4" s="335" t="s">
        <v>23</v>
      </c>
      <c r="T4" s="134"/>
      <c r="U4" s="337" t="s">
        <v>41</v>
      </c>
      <c r="V4" s="337" t="s">
        <v>58</v>
      </c>
      <c r="W4" s="338" t="s">
        <v>23</v>
      </c>
    </row>
    <row r="5" spans="1:23" s="150" customFormat="1" ht="29.25" customHeight="1">
      <c r="A5" s="280"/>
      <c r="B5" s="281"/>
      <c r="C5" s="332"/>
      <c r="D5" s="332"/>
      <c r="E5" s="333"/>
      <c r="F5" s="333"/>
      <c r="G5" s="329"/>
      <c r="H5" s="329"/>
      <c r="I5" s="329"/>
      <c r="J5" s="329"/>
      <c r="K5" s="210"/>
      <c r="L5" s="336"/>
      <c r="M5" s="336"/>
      <c r="N5" s="334"/>
      <c r="O5" s="334"/>
      <c r="P5" s="335"/>
      <c r="Q5" s="335"/>
      <c r="R5" s="335"/>
      <c r="S5" s="335"/>
      <c r="T5" s="134"/>
      <c r="U5" s="337" t="s">
        <v>42</v>
      </c>
      <c r="V5" s="337"/>
      <c r="W5" s="339"/>
    </row>
    <row r="6" spans="1:23" ht="24">
      <c r="A6" s="285" t="s">
        <v>24</v>
      </c>
      <c r="B6" s="286"/>
      <c r="C6" s="183"/>
      <c r="D6" s="183"/>
      <c r="E6" s="183"/>
      <c r="F6" s="183"/>
      <c r="G6" s="183"/>
      <c r="H6" s="183"/>
      <c r="I6" s="183"/>
      <c r="J6" s="183"/>
      <c r="K6" s="183"/>
      <c r="L6" s="151"/>
      <c r="M6" s="151"/>
      <c r="N6" s="151"/>
      <c r="O6" s="151"/>
      <c r="P6" s="151"/>
      <c r="Q6" s="151"/>
      <c r="R6" s="152"/>
      <c r="S6" s="151"/>
      <c r="T6" s="137"/>
      <c r="U6" s="153"/>
      <c r="V6" s="154"/>
      <c r="W6" s="155"/>
    </row>
    <row r="7" spans="1:23" s="31" customFormat="1" ht="24">
      <c r="A7" s="272" t="s">
        <v>77</v>
      </c>
      <c r="B7" s="272"/>
      <c r="C7" s="181"/>
      <c r="D7" s="181"/>
      <c r="E7" s="181"/>
      <c r="F7" s="181"/>
      <c r="G7" s="181"/>
      <c r="H7" s="181"/>
      <c r="I7" s="181"/>
      <c r="J7" s="181"/>
      <c r="K7" s="211"/>
      <c r="L7" s="138"/>
      <c r="M7" s="138"/>
      <c r="N7" s="138"/>
      <c r="O7" s="138"/>
      <c r="P7" s="138"/>
      <c r="Q7" s="138"/>
      <c r="R7" s="139"/>
      <c r="S7" s="138"/>
      <c r="T7" s="140"/>
      <c r="U7" s="141"/>
      <c r="V7" s="142"/>
      <c r="W7" s="143"/>
    </row>
    <row r="8" spans="1:23" ht="24">
      <c r="A8" s="272" t="s">
        <v>26</v>
      </c>
      <c r="B8" s="272"/>
      <c r="C8" s="181"/>
      <c r="D8" s="181"/>
      <c r="E8" s="181"/>
      <c r="F8" s="181"/>
      <c r="G8" s="181"/>
      <c r="H8" s="181"/>
      <c r="I8" s="181"/>
      <c r="J8" s="181"/>
      <c r="K8" s="211"/>
      <c r="L8" s="156"/>
      <c r="M8" s="156"/>
      <c r="N8" s="156"/>
      <c r="O8" s="156"/>
      <c r="P8" s="156"/>
      <c r="Q8" s="156"/>
      <c r="R8" s="152"/>
      <c r="S8" s="156"/>
      <c r="T8" s="145"/>
      <c r="U8" s="153"/>
      <c r="V8" s="154"/>
      <c r="W8" s="155"/>
    </row>
    <row r="9" spans="1:23" ht="24">
      <c r="A9" s="6">
        <v>2.1</v>
      </c>
      <c r="B9" s="4" t="s">
        <v>116</v>
      </c>
      <c r="C9" s="4"/>
      <c r="D9" s="4"/>
      <c r="E9" s="4"/>
      <c r="F9" s="4"/>
      <c r="G9" s="4"/>
      <c r="H9" s="4"/>
      <c r="I9" s="4"/>
      <c r="J9" s="4"/>
      <c r="K9" s="4"/>
      <c r="L9" s="157"/>
      <c r="M9" s="157"/>
      <c r="N9" s="157"/>
      <c r="O9" s="157"/>
      <c r="P9" s="157"/>
      <c r="Q9" s="157"/>
      <c r="R9" s="158"/>
      <c r="S9" s="157"/>
      <c r="T9" s="146"/>
      <c r="U9" s="159"/>
      <c r="V9" s="160"/>
      <c r="W9" s="160"/>
    </row>
    <row r="10" spans="1:23" ht="24">
      <c r="A10" s="7" t="s">
        <v>60</v>
      </c>
      <c r="B10" s="5" t="s">
        <v>99</v>
      </c>
      <c r="C10" s="5"/>
      <c r="D10" s="5"/>
      <c r="E10" s="5"/>
      <c r="F10" s="5"/>
      <c r="G10" s="5"/>
      <c r="H10" s="5"/>
      <c r="I10" s="5"/>
      <c r="J10" s="5"/>
      <c r="K10" s="5"/>
      <c r="L10" s="146"/>
      <c r="M10" s="146"/>
      <c r="N10" s="146"/>
      <c r="O10" s="146"/>
      <c r="P10" s="146"/>
      <c r="Q10" s="146"/>
      <c r="R10" s="243"/>
      <c r="S10" s="146"/>
      <c r="T10" s="146"/>
      <c r="U10" s="159"/>
      <c r="V10" s="160"/>
      <c r="W10" s="160"/>
    </row>
    <row r="11" spans="1:23" ht="24">
      <c r="A11" s="7" t="s">
        <v>128</v>
      </c>
      <c r="B11" s="5" t="s">
        <v>100</v>
      </c>
      <c r="C11" s="5"/>
      <c r="D11" s="5"/>
      <c r="E11" s="5"/>
      <c r="F11" s="5"/>
      <c r="G11" s="5"/>
      <c r="H11" s="5"/>
      <c r="I11" s="5"/>
      <c r="J11" s="5"/>
      <c r="K11" s="5"/>
      <c r="L11" s="146"/>
      <c r="M11" s="146"/>
      <c r="N11" s="146"/>
      <c r="O11" s="146"/>
      <c r="P11" s="146"/>
      <c r="Q11" s="146"/>
      <c r="R11" s="243"/>
      <c r="S11" s="146"/>
      <c r="T11" s="146"/>
      <c r="U11" s="159"/>
      <c r="V11" s="160"/>
      <c r="W11" s="160"/>
    </row>
    <row r="12" spans="1:23" ht="24">
      <c r="A12" s="213" t="s">
        <v>61</v>
      </c>
      <c r="B12" s="214" t="s">
        <v>117</v>
      </c>
      <c r="C12" s="4"/>
      <c r="D12" s="4"/>
      <c r="E12" s="4"/>
      <c r="F12" s="4"/>
      <c r="G12" s="4"/>
      <c r="H12" s="4"/>
      <c r="I12" s="4"/>
      <c r="J12" s="4"/>
      <c r="K12" s="4"/>
      <c r="L12" s="157"/>
      <c r="M12" s="157"/>
      <c r="N12" s="157"/>
      <c r="O12" s="157"/>
      <c r="P12" s="157"/>
      <c r="Q12" s="157"/>
      <c r="R12" s="158"/>
      <c r="S12" s="157"/>
      <c r="T12" s="146"/>
      <c r="U12" s="159"/>
      <c r="V12" s="160"/>
      <c r="W12" s="160"/>
    </row>
    <row r="13" spans="1:23" ht="24">
      <c r="A13" s="213" t="s">
        <v>62</v>
      </c>
      <c r="B13" s="215" t="s">
        <v>101</v>
      </c>
      <c r="C13" s="222">
        <f>'ตารางที่ 4 ตท.ผลิต (2)'!C12</f>
        <v>5354603.52</v>
      </c>
      <c r="D13" s="222">
        <f>'ตารางที่ 4 ตท.ผลิต (2)'!D12</f>
        <v>1076594.01</v>
      </c>
      <c r="E13" s="222">
        <f>'ตารางที่ 4 ตท.ผลิต (2)'!E12</f>
        <v>121650.1</v>
      </c>
      <c r="F13" s="222">
        <f>'ตารางที่ 4 ตท.ผลิต (2)'!F12</f>
        <v>6059259.34</v>
      </c>
      <c r="G13" s="222">
        <f>SUM(C13:F13)</f>
        <v>12612106.969999999</v>
      </c>
      <c r="H13" s="222">
        <f>'ตารางที่ 4 ตท.ผลิต (2)'!H12</f>
        <v>210.77</v>
      </c>
      <c r="I13" s="225" t="s">
        <v>25</v>
      </c>
      <c r="J13" s="226">
        <f>G13/H13</f>
        <v>59838.24533852065</v>
      </c>
      <c r="K13" s="5"/>
      <c r="L13" s="157">
        <f>'[4]ตารางที่ 8 ต้นทุนผลผลิต'!$C$13</f>
        <v>7775255.911891016</v>
      </c>
      <c r="M13" s="157">
        <f>'[4]ตารางที่ 8 ต้นทุนผลผลิต'!$D$13</f>
        <v>2403962.581810123</v>
      </c>
      <c r="N13" s="157">
        <f>'[4]ตารางที่ 8 ต้นทุนผลผลิต'!$E$13</f>
        <v>776438.5550238868</v>
      </c>
      <c r="O13" s="157">
        <f>'[4]ตารางที่ 8 ต้นทุนผลผลิต'!$F$13</f>
        <v>4365650.9</v>
      </c>
      <c r="P13" s="157">
        <f>SUM(L13:O13)</f>
        <v>15321307.948725026</v>
      </c>
      <c r="Q13" s="157">
        <f>'[4]ตารางที่ 8 ต้นทุนผลผลิต'!$H$13</f>
        <v>189.92000000000004</v>
      </c>
      <c r="R13" s="158" t="str">
        <f>'ตารางที่ 4 ตท.ผลิต (2)'!I12</f>
        <v>FTES</v>
      </c>
      <c r="S13" s="157">
        <f>P13/Q13</f>
        <v>80672.43022706942</v>
      </c>
      <c r="T13" s="146"/>
      <c r="U13" s="159">
        <f>(H13-Q13)*100/Q13</f>
        <v>10.978306655433846</v>
      </c>
      <c r="V13" s="160">
        <f>(G13-P13)*100/P13</f>
        <v>-17.68256984189444</v>
      </c>
      <c r="W13" s="160">
        <f>(J13-S13)*100/S13</f>
        <v>-25.825656708130143</v>
      </c>
    </row>
    <row r="14" spans="1:23" ht="24">
      <c r="A14" s="213" t="s">
        <v>63</v>
      </c>
      <c r="B14" s="214" t="s">
        <v>124</v>
      </c>
      <c r="C14" s="4"/>
      <c r="D14" s="4"/>
      <c r="E14" s="4"/>
      <c r="F14" s="4"/>
      <c r="G14" s="4"/>
      <c r="H14" s="4"/>
      <c r="I14" s="4"/>
      <c r="J14" s="227"/>
      <c r="K14" s="4"/>
      <c r="L14" s="157"/>
      <c r="M14" s="157"/>
      <c r="N14" s="157"/>
      <c r="O14" s="157"/>
      <c r="P14" s="157"/>
      <c r="Q14" s="157"/>
      <c r="R14" s="158"/>
      <c r="S14" s="157"/>
      <c r="T14" s="146"/>
      <c r="U14" s="159"/>
      <c r="V14" s="160"/>
      <c r="W14" s="160"/>
    </row>
    <row r="15" spans="1:23" s="31" customFormat="1" ht="21.75" customHeight="1">
      <c r="A15" s="213" t="s">
        <v>64</v>
      </c>
      <c r="B15" s="215" t="s">
        <v>102</v>
      </c>
      <c r="C15" s="222">
        <f>'ตารางที่ 4 ตท.ผลิต (2)'!C14</f>
        <v>6614022.38</v>
      </c>
      <c r="D15" s="222">
        <f>'ตารางที่ 4 ตท.ผลิต (2)'!D14</f>
        <v>2166929.81</v>
      </c>
      <c r="E15" s="222">
        <f>'ตารางที่ 4 ตท.ผลิต (2)'!E14</f>
        <v>164314</v>
      </c>
      <c r="F15" s="222">
        <f>'ตารางที่ 4 ตท.ผลิต (2)'!F14</f>
        <v>2286491.67</v>
      </c>
      <c r="G15" s="222">
        <f>SUM(C15:F15)</f>
        <v>11231757.86</v>
      </c>
      <c r="H15" s="222">
        <f>'ตารางที่ 4 ตท.ผลิต (2)'!H14</f>
        <v>251.1</v>
      </c>
      <c r="I15" s="225" t="s">
        <v>25</v>
      </c>
      <c r="J15" s="226">
        <f>G15/H15</f>
        <v>44730.21847869374</v>
      </c>
      <c r="K15" s="5"/>
      <c r="L15" s="157">
        <f>'[4]ตารางที่ 8 ต้นทุนผลผลิต'!$C$15</f>
        <v>10509509.040975489</v>
      </c>
      <c r="M15" s="157">
        <f>'[4]ตารางที่ 8 ต้นทุนผลผลิต'!$D$15</f>
        <v>3281778.5308862175</v>
      </c>
      <c r="N15" s="157">
        <f>'[4]ตารางที่ 8 ต้นทุนผลผลิต'!$E$15</f>
        <v>1059958.004217793</v>
      </c>
      <c r="O15" s="157">
        <f>'[4]ตารางที่ 8 ต้นทุนผลผลิต'!$F$15</f>
        <v>4874602.62</v>
      </c>
      <c r="P15" s="157">
        <f>SUM(L15:O15)</f>
        <v>19725848.1960795</v>
      </c>
      <c r="Q15" s="157">
        <f>'[4]ตารางที่ 8 ต้นทุนผลผลิต'!$H$15</f>
        <v>259.2700000000001</v>
      </c>
      <c r="R15" s="158" t="str">
        <f>'ตารางที่ 4 ตท.ผลิต (2)'!I14</f>
        <v>FTES</v>
      </c>
      <c r="S15" s="157">
        <f>P15/Q15</f>
        <v>76082.26249114626</v>
      </c>
      <c r="T15" s="147"/>
      <c r="U15" s="159">
        <f aca="true" t="shared" si="0" ref="U15:U39">(H15-Q15)*100/Q15</f>
        <v>-3.151155166428857</v>
      </c>
      <c r="V15" s="160">
        <f aca="true" t="shared" si="1" ref="V15:V39">(G15-P15)*100/P15</f>
        <v>-43.06071025005503</v>
      </c>
      <c r="W15" s="160">
        <f aca="true" t="shared" si="2" ref="W15:W39">(J15-S15)*100/S15</f>
        <v>-41.208085808569344</v>
      </c>
    </row>
    <row r="16" spans="1:23" ht="24">
      <c r="A16" s="213" t="s">
        <v>65</v>
      </c>
      <c r="B16" s="215" t="s">
        <v>103</v>
      </c>
      <c r="C16" s="222">
        <f>'ตารางที่ 4 ตท.ผลิต (2)'!C15</f>
        <v>3621975.85</v>
      </c>
      <c r="D16" s="222">
        <f>'ตารางที่ 4 ตท.ผลิต (2)'!D15</f>
        <v>237344.63</v>
      </c>
      <c r="E16" s="222">
        <f>'ตารางที่ 4 ตท.ผลิต (2)'!E15</f>
        <v>63828</v>
      </c>
      <c r="F16" s="222">
        <f>'ตารางที่ 4 ตท.ผลิต (2)'!F15</f>
        <v>1632904.23</v>
      </c>
      <c r="G16" s="222">
        <f>SUM(C16:F16)</f>
        <v>5556052.71</v>
      </c>
      <c r="H16" s="222">
        <f>'ตารางที่ 4 ตท.ผลิต (2)'!H15</f>
        <v>61.69</v>
      </c>
      <c r="I16" s="225" t="s">
        <v>25</v>
      </c>
      <c r="J16" s="226">
        <f>G16/H16</f>
        <v>90064.07375587616</v>
      </c>
      <c r="K16" s="5"/>
      <c r="L16" s="157">
        <f>'[4]ตารางที่ 8 ต้นทุนผลผลิต'!$C$16</f>
        <v>2817616.5112546566</v>
      </c>
      <c r="M16" s="157">
        <f>'[4]ตารางที่ 8 ต้นทุนผลผลิต'!$D$16</f>
        <v>797059.4133139397</v>
      </c>
      <c r="N16" s="157">
        <f>'[4]ตารางที่ 8 ต้นทุนผลผลิต'!$E$16</f>
        <v>257436.47751608136</v>
      </c>
      <c r="O16" s="157">
        <f>'[4]ตารางที่ 8 ต้นทุนผลผลิต'!$F$16</f>
        <v>2429799.91</v>
      </c>
      <c r="P16" s="157">
        <f>SUM(L16:O16)</f>
        <v>6301912.312084678</v>
      </c>
      <c r="Q16" s="157">
        <f>'[4]ตารางที่ 8 ต้นทุนผลผลิต'!$H$16</f>
        <v>62.97</v>
      </c>
      <c r="R16" s="158" t="str">
        <f>'ตารางที่ 4 ตท.ผลิต (2)'!I15</f>
        <v>FTES</v>
      </c>
      <c r="S16" s="157">
        <f>P16/Q16</f>
        <v>100078.01035548162</v>
      </c>
      <c r="T16" s="146"/>
      <c r="U16" s="159">
        <f t="shared" si="0"/>
        <v>-2.0327139907892664</v>
      </c>
      <c r="V16" s="160">
        <f t="shared" si="1"/>
        <v>-11.835448751871743</v>
      </c>
      <c r="W16" s="160">
        <f t="shared" si="2"/>
        <v>-10.006130781412919</v>
      </c>
    </row>
    <row r="17" spans="1:23" ht="24">
      <c r="A17" s="7" t="s">
        <v>66</v>
      </c>
      <c r="B17" s="5" t="s">
        <v>104</v>
      </c>
      <c r="C17" s="5"/>
      <c r="D17" s="5"/>
      <c r="E17" s="5"/>
      <c r="F17" s="5"/>
      <c r="G17" s="5"/>
      <c r="H17" s="5"/>
      <c r="I17" s="5"/>
      <c r="J17" s="228"/>
      <c r="K17" s="5"/>
      <c r="L17" s="146"/>
      <c r="M17" s="146"/>
      <c r="N17" s="146"/>
      <c r="O17" s="146"/>
      <c r="P17" s="146"/>
      <c r="Q17" s="146"/>
      <c r="R17" s="243"/>
      <c r="S17" s="146"/>
      <c r="T17" s="146"/>
      <c r="U17" s="159"/>
      <c r="V17" s="160"/>
      <c r="W17" s="160"/>
    </row>
    <row r="18" spans="1:23" ht="24">
      <c r="A18" s="213" t="s">
        <v>67</v>
      </c>
      <c r="B18" s="215" t="s">
        <v>105</v>
      </c>
      <c r="C18" s="222">
        <f>'ตารางที่ 4 ตท.ผลิต (2)'!C17</f>
        <v>4251564.760000001</v>
      </c>
      <c r="D18" s="222">
        <f>'ตารางที่ 4 ตท.ผลิต (2)'!D17</f>
        <v>505344.03</v>
      </c>
      <c r="E18" s="222">
        <f>'ตารางที่ 4 ตท.ผลิต (2)'!E17</f>
        <v>80039.5</v>
      </c>
      <c r="F18" s="222">
        <f>'ตารางที่ 4 ตท.ผลิต (2)'!F17</f>
        <v>4251831.63</v>
      </c>
      <c r="G18" s="222">
        <f>SUM(C18:F18)</f>
        <v>9088779.920000002</v>
      </c>
      <c r="H18" s="222">
        <f>'ตารางที่ 4 ตท.ผลิต (2)'!H17</f>
        <v>113.35</v>
      </c>
      <c r="I18" s="225" t="s">
        <v>25</v>
      </c>
      <c r="J18" s="226">
        <f>G18/H18</f>
        <v>80183.32527569478</v>
      </c>
      <c r="K18" s="5"/>
      <c r="L18" s="157">
        <f>'[4]ตารางที่ 8 ต้นทุนผลผลิต'!$C$18</f>
        <v>5393882.559295242</v>
      </c>
      <c r="M18" s="157">
        <f>'[4]ตารางที่ 8 ต้นทุนผลผลิต'!$D$18</f>
        <v>1536019.6888303407</v>
      </c>
      <c r="N18" s="157">
        <f>'[4]ตารางที่ 8 ต้นทุนผลผลิต'!$E$18</f>
        <v>496107.9330883989</v>
      </c>
      <c r="O18" s="157">
        <f>'[4]ตารางที่ 8 ต้นทุนผลผลิต'!$F$18</f>
        <v>3238672.69</v>
      </c>
      <c r="P18" s="157">
        <f>SUM(L18:O18)</f>
        <v>10664682.871213982</v>
      </c>
      <c r="Q18" s="157">
        <f>'[4]ตารางที่ 8 ต้นทุนผลผลิต'!$H$18</f>
        <v>121.35000000000002</v>
      </c>
      <c r="R18" s="158" t="str">
        <f>'ตารางที่ 4 ตท.ผลิต (2)'!I17</f>
        <v>FTES</v>
      </c>
      <c r="S18" s="157">
        <f>P18/Q18</f>
        <v>87883.66601742052</v>
      </c>
      <c r="T18" s="146"/>
      <c r="U18" s="159">
        <f t="shared" si="0"/>
        <v>-6.592501030078308</v>
      </c>
      <c r="V18" s="160">
        <f t="shared" si="1"/>
        <v>-14.776838376203791</v>
      </c>
      <c r="W18" s="160">
        <f t="shared" si="2"/>
        <v>-8.761970330413117</v>
      </c>
    </row>
    <row r="19" spans="1:23" ht="24">
      <c r="A19" s="213"/>
      <c r="B19" s="214" t="s">
        <v>118</v>
      </c>
      <c r="C19" s="4"/>
      <c r="D19" s="4"/>
      <c r="E19" s="4"/>
      <c r="F19" s="4"/>
      <c r="G19" s="4"/>
      <c r="H19" s="4"/>
      <c r="I19" s="4"/>
      <c r="J19" s="227"/>
      <c r="K19" s="4"/>
      <c r="L19" s="157"/>
      <c r="M19" s="157"/>
      <c r="N19" s="157"/>
      <c r="O19" s="157"/>
      <c r="P19" s="157"/>
      <c r="Q19" s="157"/>
      <c r="R19" s="158"/>
      <c r="S19" s="157"/>
      <c r="T19" s="146"/>
      <c r="U19" s="159"/>
      <c r="V19" s="160"/>
      <c r="W19" s="160"/>
    </row>
    <row r="20" spans="1:23" ht="24">
      <c r="A20" s="213" t="s">
        <v>68</v>
      </c>
      <c r="B20" s="215" t="s">
        <v>119</v>
      </c>
      <c r="C20" s="222">
        <f>'ตารางที่ 4 ตท.ผลิต (2)'!C19</f>
        <v>1257875.1199999999</v>
      </c>
      <c r="D20" s="222">
        <f>'ตารางที่ 4 ตท.ผลิต (2)'!D19</f>
        <v>19546.88</v>
      </c>
      <c r="E20" s="222">
        <f>'ตารางที่ 4 ตท.ผลิต (2)'!E19</f>
        <v>0</v>
      </c>
      <c r="F20" s="222">
        <f>'ตารางที่ 4 ตท.ผลิต (2)'!F19</f>
        <v>642290.38</v>
      </c>
      <c r="G20" s="222">
        <f>SUM(C20:F20)</f>
        <v>1919712.38</v>
      </c>
      <c r="H20" s="222">
        <f>'ตารางที่ 4 ตท.ผลิต (2)'!H19</f>
        <v>30.88</v>
      </c>
      <c r="I20" s="225" t="s">
        <v>25</v>
      </c>
      <c r="J20" s="226">
        <f>G20/H20</f>
        <v>62166.85168393782</v>
      </c>
      <c r="K20" s="5"/>
      <c r="L20" s="157">
        <f>'[4]ตารางที่ 8 ต้นทุนผลผลิต'!$C$20</f>
        <v>930543.2019439595</v>
      </c>
      <c r="M20" s="157">
        <f>'[4]ตารางที่ 8 ต้นทุนผลผลิต'!$D$20</f>
        <v>280242.89996459626</v>
      </c>
      <c r="N20" s="157">
        <f>'[4]ตารางที่ 8 ต้นทุนผลผลิต'!$E$20</f>
        <v>90513.6352581553</v>
      </c>
      <c r="O20" s="157">
        <f>'[4]ตารางที่ 8 ต้นทุนผลผลิต'!$F$20</f>
        <v>803685.03</v>
      </c>
      <c r="P20" s="157">
        <f>SUM(L20:O20)</f>
        <v>2104984.7671667114</v>
      </c>
      <c r="Q20" s="157">
        <f>'[4]ตารางที่ 8 ต้นทุนผลผลิต'!$H$20</f>
        <v>22.14</v>
      </c>
      <c r="R20" s="158" t="str">
        <f>'ตารางที่ 4 ตท.ผลิต (2)'!I19</f>
        <v>FTES</v>
      </c>
      <c r="S20" s="157">
        <f>P20/Q20</f>
        <v>95076.09607799057</v>
      </c>
      <c r="T20" s="146"/>
      <c r="U20" s="159">
        <f t="shared" si="0"/>
        <v>39.47606142728093</v>
      </c>
      <c r="V20" s="160">
        <f t="shared" si="1"/>
        <v>-8.801602275539803</v>
      </c>
      <c r="W20" s="160">
        <f t="shared" si="2"/>
        <v>-34.613584014910984</v>
      </c>
    </row>
    <row r="21" spans="1:23" ht="24">
      <c r="A21" s="213" t="s">
        <v>69</v>
      </c>
      <c r="B21" s="215" t="s">
        <v>106</v>
      </c>
      <c r="C21" s="222">
        <f>'ตารางที่ 4 ตท.ผลิต (2)'!C20</f>
        <v>2717045.93</v>
      </c>
      <c r="D21" s="222">
        <f>'ตารางที่ 4 ตท.ผลิต (2)'!D20</f>
        <v>849593.71</v>
      </c>
      <c r="E21" s="222">
        <f>'ตารางที่ 4 ตท.ผลิต (2)'!E20</f>
        <v>0</v>
      </c>
      <c r="F21" s="222">
        <f>'ตารางที่ 4 ตท.ผลิต (2)'!F20</f>
        <v>5188182.62</v>
      </c>
      <c r="G21" s="222">
        <f>SUM(C21:F21)</f>
        <v>8754822.26</v>
      </c>
      <c r="H21" s="222">
        <f>'ตารางที่ 4 ตท.ผลิต (2)'!H20</f>
        <v>113.95</v>
      </c>
      <c r="I21" s="225" t="s">
        <v>25</v>
      </c>
      <c r="J21" s="226">
        <f>G21/H21</f>
        <v>76830.3840280825</v>
      </c>
      <c r="K21" s="5"/>
      <c r="L21" s="157">
        <f>'[4]ตารางที่ 8 ต้นทุนผลผลิต'!$C$21</f>
        <v>7212228.926377067</v>
      </c>
      <c r="M21" s="157">
        <f>'[4]ตารางที่ 8 ต้นทุนผลผลิต'!$D$21</f>
        <v>2178780.956228814</v>
      </c>
      <c r="N21" s="157">
        <f>'[4]ตารางที่ 8 ต้นทุนผลผลิต'!$E$21</f>
        <v>703708.7640915213</v>
      </c>
      <c r="O21" s="157">
        <f>'[4]ตารางที่ 8 ต้นทุนผลผลิต'!$F$21</f>
        <v>1816552.22</v>
      </c>
      <c r="P21" s="157">
        <f>SUM(L21:O21)</f>
        <v>11911270.866697403</v>
      </c>
      <c r="Q21" s="157">
        <f>'[4]ตารางที่ 8 ต้นทุนผลผลิต'!$H$21</f>
        <v>172.13000000000002</v>
      </c>
      <c r="R21" s="158" t="str">
        <f>'ตารางที่ 4 ตท.ผลิต (2)'!I20</f>
        <v>FTES</v>
      </c>
      <c r="S21" s="157">
        <f>P21/Q21</f>
        <v>69199.27303025272</v>
      </c>
      <c r="T21" s="146"/>
      <c r="U21" s="159">
        <f t="shared" si="0"/>
        <v>-33.800034857375245</v>
      </c>
      <c r="V21" s="160">
        <f t="shared" si="1"/>
        <v>-26.4996795222119</v>
      </c>
      <c r="W21" s="160">
        <f t="shared" si="2"/>
        <v>11.027732899005436</v>
      </c>
    </row>
    <row r="22" spans="1:23" ht="24">
      <c r="A22" s="272" t="s">
        <v>27</v>
      </c>
      <c r="B22" s="272"/>
      <c r="C22" s="181"/>
      <c r="D22" s="181"/>
      <c r="E22" s="181"/>
      <c r="F22" s="181"/>
      <c r="G22" s="181"/>
      <c r="H22" s="181"/>
      <c r="I22" s="181"/>
      <c r="J22" s="53"/>
      <c r="K22" s="211"/>
      <c r="L22" s="157"/>
      <c r="M22" s="157"/>
      <c r="N22" s="157"/>
      <c r="O22" s="157"/>
      <c r="P22" s="157"/>
      <c r="Q22" s="157"/>
      <c r="R22" s="158"/>
      <c r="S22" s="157"/>
      <c r="T22" s="146"/>
      <c r="U22" s="159"/>
      <c r="V22" s="160"/>
      <c r="W22" s="160"/>
    </row>
    <row r="23" spans="1:23" ht="24">
      <c r="A23" s="221">
        <v>3.1</v>
      </c>
      <c r="B23" s="214" t="s">
        <v>86</v>
      </c>
      <c r="C23" s="4"/>
      <c r="D23" s="4"/>
      <c r="E23" s="4"/>
      <c r="F23" s="4"/>
      <c r="G23" s="4"/>
      <c r="H23" s="4"/>
      <c r="I23" s="4"/>
      <c r="J23" s="227"/>
      <c r="K23" s="4"/>
      <c r="L23" s="157"/>
      <c r="M23" s="157"/>
      <c r="N23" s="157"/>
      <c r="O23" s="157"/>
      <c r="P23" s="157"/>
      <c r="Q23" s="157"/>
      <c r="R23" s="158"/>
      <c r="S23" s="157"/>
      <c r="T23" s="146"/>
      <c r="U23" s="159"/>
      <c r="V23" s="160"/>
      <c r="W23" s="160"/>
    </row>
    <row r="24" spans="1:23" ht="24">
      <c r="A24" s="213" t="s">
        <v>71</v>
      </c>
      <c r="B24" s="215" t="s">
        <v>108</v>
      </c>
      <c r="C24" s="222">
        <f>'ตารางที่ 4 ตท.ผลิต (2)'!C23</f>
        <v>2996484.91</v>
      </c>
      <c r="D24" s="222">
        <f>'ตารางที่ 4 ตท.ผลิต (2)'!D23</f>
        <v>690517.63</v>
      </c>
      <c r="E24" s="222">
        <f>'ตารางที่ 4 ตท.ผลิต (2)'!E23</f>
        <v>48186</v>
      </c>
      <c r="F24" s="222">
        <f>'ตารางที่ 4 ตท.ผลิต (2)'!F23</f>
        <v>968393.2</v>
      </c>
      <c r="G24" s="222">
        <f>SUM(C24:F24)</f>
        <v>4703581.74</v>
      </c>
      <c r="H24" s="222">
        <f>'ตารางที่ 4 ตท.ผลิต (2)'!H23</f>
        <v>106.77</v>
      </c>
      <c r="I24" s="225" t="s">
        <v>25</v>
      </c>
      <c r="J24" s="226">
        <f>G24/H24</f>
        <v>44053.40207923574</v>
      </c>
      <c r="K24" s="5"/>
      <c r="L24" s="157">
        <f>'[4]ตารางที่ 8 ต้นทุนผลผลิต'!$C$24</f>
        <v>1350854.107780918</v>
      </c>
      <c r="M24" s="157">
        <f>'[4]ตารางที่ 8 ต้นทุนผลผลิต'!$D$24</f>
        <v>378973.4609277331</v>
      </c>
      <c r="N24" s="157">
        <f>'[4]ตารางที่ 8 ต้นทุนผลผลิต'!$E$24</f>
        <v>122401.9078423296</v>
      </c>
      <c r="O24" s="157">
        <f>'[4]ตารางที่ 8 ต้นทุนผลผลิต'!$F$24</f>
        <v>1081864.93</v>
      </c>
      <c r="P24" s="157">
        <f>SUM(L24:O24)</f>
        <v>2934094.406550981</v>
      </c>
      <c r="Q24" s="157">
        <f>'[4]ตารางที่ 8 ต้นทุนผลผลิต'!$H$24</f>
        <v>29.93999999999999</v>
      </c>
      <c r="R24" s="158" t="str">
        <f>'ตารางที่ 4 ตท.ผลิต (2)'!I23</f>
        <v>FTES</v>
      </c>
      <c r="S24" s="157">
        <f>P24/Q24</f>
        <v>97999.1451753835</v>
      </c>
      <c r="T24" s="146"/>
      <c r="U24" s="159">
        <f t="shared" si="0"/>
        <v>256.6132264529059</v>
      </c>
      <c r="V24" s="160">
        <f t="shared" si="1"/>
        <v>60.30778455861092</v>
      </c>
      <c r="W24" s="160">
        <f t="shared" si="2"/>
        <v>-55.04715678856599</v>
      </c>
    </row>
    <row r="25" spans="1:23" ht="24">
      <c r="A25" s="213" t="s">
        <v>72</v>
      </c>
      <c r="B25" s="215" t="s">
        <v>131</v>
      </c>
      <c r="C25" s="222">
        <f>'ตารางที่ 4 ตท.ผลิต (2)'!C24</f>
        <v>1655331.28</v>
      </c>
      <c r="D25" s="222">
        <f>'ตารางที่ 4 ตท.ผลิต (2)'!D24</f>
        <v>179700</v>
      </c>
      <c r="E25" s="222">
        <f>'ตารางที่ 4 ตท.ผลิต (2)'!E24</f>
        <v>27372</v>
      </c>
      <c r="F25" s="222">
        <f>'ตารางที่ 4 ตท.ผลิต (2)'!F24</f>
        <v>204070.43</v>
      </c>
      <c r="G25" s="222">
        <f>SUM(C25:F25)</f>
        <v>2066473.71</v>
      </c>
      <c r="H25" s="222">
        <f>'ตารางที่ 4 ตท.ผลิต (2)'!H24</f>
        <v>48.67</v>
      </c>
      <c r="I25" s="225" t="s">
        <v>25</v>
      </c>
      <c r="J25" s="226">
        <f>G25/H25</f>
        <v>42458.88041914937</v>
      </c>
      <c r="K25" s="5"/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243">
        <v>0</v>
      </c>
      <c r="S25" s="146">
        <v>0</v>
      </c>
      <c r="T25" s="146"/>
      <c r="U25" s="159"/>
      <c r="V25" s="160"/>
      <c r="W25" s="160"/>
    </row>
    <row r="26" spans="1:23" ht="24">
      <c r="A26" s="213" t="s">
        <v>73</v>
      </c>
      <c r="B26" s="215" t="s">
        <v>109</v>
      </c>
      <c r="C26" s="222">
        <f>'ตารางที่ 4 ตท.ผลิต (2)'!C25</f>
        <v>2829436.95</v>
      </c>
      <c r="D26" s="222">
        <f>'ตารางที่ 4 ตท.ผลิต (2)'!D25</f>
        <v>127100</v>
      </c>
      <c r="E26" s="222">
        <f>'ตารางที่ 4 ตท.ผลิต (2)'!E25</f>
        <v>61644.5</v>
      </c>
      <c r="F26" s="222">
        <f>'ตารางที่ 4 ตท.ผลิต (2)'!F25</f>
        <v>159954.03</v>
      </c>
      <c r="G26" s="222">
        <f>SUM(C26:F26)</f>
        <v>3178135.48</v>
      </c>
      <c r="H26" s="222">
        <f>'ตารางที่ 4 ตท.ผลิต (2)'!H25</f>
        <v>41.69</v>
      </c>
      <c r="I26" s="225" t="s">
        <v>25</v>
      </c>
      <c r="J26" s="226">
        <f>G26/H26</f>
        <v>76232.56128568003</v>
      </c>
      <c r="K26" s="5"/>
      <c r="L26" s="157">
        <f>'[4]ตารางที่ 8 ต้นทุนผลผลิต'!$C$25</f>
        <v>1265235.8574240135</v>
      </c>
      <c r="M26" s="157">
        <f>'[4]ตารางที่ 8 ต้นทุนผลผลิต'!$D$25</f>
        <v>346949.3174358438</v>
      </c>
      <c r="N26" s="157">
        <f>'[4]ตารางที่ 8 ต้นทุนผลผลิต'!$E$25</f>
        <v>112058.66045284721</v>
      </c>
      <c r="O26" s="157">
        <f>'[4]ตารางที่ 8 ต้นทุนผลผลิต'!$F$25</f>
        <v>813111.28</v>
      </c>
      <c r="P26" s="157">
        <f>SUM(L26:O26)</f>
        <v>2537355.115312705</v>
      </c>
      <c r="Q26" s="157">
        <f>'[4]ตารางที่ 8 ต้นทุนผลผลิต'!$H$25</f>
        <v>27.410000000000004</v>
      </c>
      <c r="R26" s="158" t="str">
        <f>'ตารางที่ 4 ตท.ผลิต (2)'!I25</f>
        <v>FTES</v>
      </c>
      <c r="S26" s="157">
        <f>P26/Q26</f>
        <v>92570.41646525737</v>
      </c>
      <c r="T26" s="146"/>
      <c r="U26" s="159">
        <f t="shared" si="0"/>
        <v>52.097774534841264</v>
      </c>
      <c r="V26" s="160">
        <f t="shared" si="1"/>
        <v>25.25387009568525</v>
      </c>
      <c r="W26" s="160">
        <f t="shared" si="2"/>
        <v>-17.649110594321574</v>
      </c>
    </row>
    <row r="27" spans="1:23" ht="24">
      <c r="A27" s="213" t="s">
        <v>74</v>
      </c>
      <c r="B27" s="215" t="s">
        <v>148</v>
      </c>
      <c r="C27" s="222">
        <f>'ตารางที่ 4 ตท.ผลิต (2)'!C26</f>
        <v>3349891.61</v>
      </c>
      <c r="D27" s="222">
        <f>'ตารางที่ 4 ตท.ผลิต (2)'!D26</f>
        <v>319135.63</v>
      </c>
      <c r="E27" s="222">
        <f>'ตารางที่ 4 ตท.ผลิต (2)'!E26</f>
        <v>127370</v>
      </c>
      <c r="F27" s="222">
        <f>'ตารางที่ 4 ตท.ผลิต (2)'!F26</f>
        <v>824913.47</v>
      </c>
      <c r="G27" s="222">
        <f>SUM(C27:F27)</f>
        <v>4621310.71</v>
      </c>
      <c r="H27" s="222">
        <f>'ตารางที่ 4 ตท.ผลิต (2)'!H26</f>
        <v>37.31</v>
      </c>
      <c r="I27" s="225" t="s">
        <v>25</v>
      </c>
      <c r="J27" s="226">
        <f>G27/H27</f>
        <v>123862.52238005896</v>
      </c>
      <c r="K27" s="5"/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243">
        <v>0</v>
      </c>
      <c r="S27" s="146">
        <v>0</v>
      </c>
      <c r="T27" s="146"/>
      <c r="U27" s="159"/>
      <c r="V27" s="160"/>
      <c r="W27" s="160"/>
    </row>
    <row r="28" spans="1:23" ht="24">
      <c r="A28" s="7" t="s">
        <v>75</v>
      </c>
      <c r="B28" s="5" t="s">
        <v>121</v>
      </c>
      <c r="C28" s="5"/>
      <c r="D28" s="5"/>
      <c r="E28" s="5"/>
      <c r="F28" s="5"/>
      <c r="G28" s="5"/>
      <c r="H28" s="5"/>
      <c r="I28" s="5"/>
      <c r="J28" s="228"/>
      <c r="K28" s="5"/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243">
        <v>0</v>
      </c>
      <c r="S28" s="146">
        <v>0</v>
      </c>
      <c r="T28" s="146"/>
      <c r="U28" s="159"/>
      <c r="V28" s="160"/>
      <c r="W28" s="160"/>
    </row>
    <row r="29" spans="1:23" ht="24">
      <c r="A29" s="213" t="s">
        <v>76</v>
      </c>
      <c r="B29" s="214" t="s">
        <v>120</v>
      </c>
      <c r="C29" s="4"/>
      <c r="D29" s="4"/>
      <c r="E29" s="4"/>
      <c r="F29" s="4"/>
      <c r="G29" s="4"/>
      <c r="H29" s="4"/>
      <c r="I29" s="4"/>
      <c r="J29" s="227"/>
      <c r="K29" s="4"/>
      <c r="L29" s="146"/>
      <c r="M29" s="146"/>
      <c r="N29" s="146"/>
      <c r="O29" s="146"/>
      <c r="P29" s="146"/>
      <c r="Q29" s="146"/>
      <c r="R29" s="243"/>
      <c r="S29" s="146"/>
      <c r="T29" s="146"/>
      <c r="U29" s="159"/>
      <c r="V29" s="160"/>
      <c r="W29" s="160"/>
    </row>
    <row r="30" spans="1:23" ht="24">
      <c r="A30" s="213" t="s">
        <v>132</v>
      </c>
      <c r="B30" s="215" t="s">
        <v>107</v>
      </c>
      <c r="C30" s="222">
        <f>'ตารางที่ 4 ตท.ผลิต (2)'!C29</f>
        <v>4077977.4299999997</v>
      </c>
      <c r="D30" s="222">
        <f>'ตารางที่ 4 ตท.ผลิต (2)'!D29</f>
        <v>432653.5</v>
      </c>
      <c r="E30" s="222">
        <f>'ตารางที่ 4 ตท.ผลิต (2)'!E29</f>
        <v>63391.5</v>
      </c>
      <c r="F30" s="222">
        <f>'ตารางที่ 4 ตท.ผลิต (2)'!F29</f>
        <v>5168007.3</v>
      </c>
      <c r="G30" s="222">
        <f>SUM(C30:F30)</f>
        <v>9742029.73</v>
      </c>
      <c r="H30" s="222">
        <f>'ตารางที่ 4 ตท.ผลิต (2)'!H29</f>
        <v>192.59</v>
      </c>
      <c r="I30" s="225" t="s">
        <v>25</v>
      </c>
      <c r="J30" s="226">
        <f>G30/H30</f>
        <v>50584.296848226804</v>
      </c>
      <c r="K30" s="5"/>
      <c r="L30" s="157">
        <f>'[4]ตารางที่ 8 ต้นทุนผลผลิต'!$C$29</f>
        <v>9606995.365066683</v>
      </c>
      <c r="M30" s="157">
        <f>'[4]ตารางที่ 8 ต้นทุนผลผลิต'!$D$29</f>
        <v>3057609.526442993</v>
      </c>
      <c r="N30" s="157">
        <f>'[4]ตารางที่ 8 ต้นทุนผลผลิต'!$E$29</f>
        <v>987555.2724914174</v>
      </c>
      <c r="O30" s="157">
        <f>'[4]ตารางที่ 8 ต้นทุนผลผลิต'!$F$29</f>
        <v>1648338.46</v>
      </c>
      <c r="P30" s="157">
        <f>SUM(L30:O30)</f>
        <v>15300498.624001093</v>
      </c>
      <c r="Q30" s="157">
        <f>'[4]ตารางที่ 8 ต้นทุนผลผลิต'!$H$29</f>
        <v>241.55999999999995</v>
      </c>
      <c r="R30" s="158" t="str">
        <f>'ตารางที่ 4 ตท.ผลิต (2)'!I29</f>
        <v>FTES</v>
      </c>
      <c r="S30" s="157">
        <f>P30/Q30</f>
        <v>63340.36522603534</v>
      </c>
      <c r="T30" s="146"/>
      <c r="U30" s="159">
        <f t="shared" si="0"/>
        <v>-20.272396092068206</v>
      </c>
      <c r="V30" s="160">
        <f t="shared" si="1"/>
        <v>-36.32867810779587</v>
      </c>
      <c r="W30" s="160">
        <f t="shared" si="2"/>
        <v>-20.138924574064976</v>
      </c>
    </row>
    <row r="31" spans="1:23" ht="24">
      <c r="A31" s="272" t="s">
        <v>28</v>
      </c>
      <c r="B31" s="272"/>
      <c r="C31" s="181"/>
      <c r="D31" s="181"/>
      <c r="E31" s="181"/>
      <c r="F31" s="181"/>
      <c r="G31" s="181"/>
      <c r="H31" s="181"/>
      <c r="I31" s="181"/>
      <c r="J31" s="53"/>
      <c r="K31" s="211"/>
      <c r="L31" s="146"/>
      <c r="M31" s="146"/>
      <c r="N31" s="146"/>
      <c r="O31" s="146"/>
      <c r="P31" s="146"/>
      <c r="Q31" s="146"/>
      <c r="R31" s="243"/>
      <c r="S31" s="146"/>
      <c r="T31" s="146"/>
      <c r="U31" s="159"/>
      <c r="V31" s="160"/>
      <c r="W31" s="160"/>
    </row>
    <row r="32" spans="1:23" ht="24">
      <c r="A32" s="221">
        <v>4.1</v>
      </c>
      <c r="B32" s="214" t="s">
        <v>122</v>
      </c>
      <c r="C32" s="4"/>
      <c r="D32" s="4"/>
      <c r="E32" s="4"/>
      <c r="F32" s="4"/>
      <c r="G32" s="4"/>
      <c r="H32" s="4"/>
      <c r="I32" s="4"/>
      <c r="J32" s="227"/>
      <c r="K32" s="4"/>
      <c r="L32" s="146"/>
      <c r="M32" s="146"/>
      <c r="N32" s="146"/>
      <c r="O32" s="146"/>
      <c r="P32" s="146"/>
      <c r="Q32" s="146"/>
      <c r="R32" s="243"/>
      <c r="S32" s="146"/>
      <c r="T32" s="146"/>
      <c r="U32" s="159"/>
      <c r="V32" s="160"/>
      <c r="W32" s="160"/>
    </row>
    <row r="33" spans="1:23" ht="24">
      <c r="A33" s="213" t="s">
        <v>78</v>
      </c>
      <c r="B33" s="215" t="s">
        <v>123</v>
      </c>
      <c r="C33" s="222">
        <f>'ตารางที่ 4 ตท.ผลิต (2)'!C32</f>
        <v>0</v>
      </c>
      <c r="D33" s="222">
        <f>'ตารางที่ 4 ตท.ผลิต (2)'!D32</f>
        <v>94055</v>
      </c>
      <c r="E33" s="222">
        <f>'ตารางที่ 4 ตท.ผลิต (2)'!E32</f>
        <v>0</v>
      </c>
      <c r="F33" s="222">
        <f>'ตารางที่ 4 ตท.ผลิต (2)'!F32</f>
        <v>0</v>
      </c>
      <c r="G33" s="222">
        <f>SUM(C33:F33)</f>
        <v>94055</v>
      </c>
      <c r="H33" s="222">
        <f>'ตารางที่ 4 ตท.ผลิต (2)'!H32</f>
        <v>9</v>
      </c>
      <c r="I33" s="225" t="s">
        <v>45</v>
      </c>
      <c r="J33" s="226">
        <f>G33/H33</f>
        <v>10450.555555555555</v>
      </c>
      <c r="K33" s="5"/>
      <c r="L33" s="157">
        <f>'[4]ตารางที่ 8 ต้นทุนผลผลิต'!$C$32</f>
        <v>106815.63029335097</v>
      </c>
      <c r="M33" s="157">
        <f>'[4]ตารางที่ 8 ต้นทุนผลผลิต'!$D$32</f>
        <v>71114.53069024495</v>
      </c>
      <c r="N33" s="157">
        <f>'[4]ตารางที่ 8 ต้นทุนผลผลิต'!$E$32</f>
        <v>31200.78168896682</v>
      </c>
      <c r="O33" s="157">
        <f>'[4]ตารางที่ 8 ต้นทุนผลผลิต'!$F$32</f>
        <v>0</v>
      </c>
      <c r="P33" s="157">
        <f>SUM(L33:O33)</f>
        <v>209130.94267256276</v>
      </c>
      <c r="Q33" s="157">
        <f>'[4]ตารางที่ 8 ต้นทุนผลผลิต'!$H$32</f>
        <v>9</v>
      </c>
      <c r="R33" s="158" t="str">
        <f>'ตารางที่ 4 ตท.ผลิต (2)'!I32</f>
        <v>คน</v>
      </c>
      <c r="S33" s="157">
        <f>P33/Q33</f>
        <v>23236.77140806253</v>
      </c>
      <c r="T33" s="146"/>
      <c r="U33" s="159">
        <f t="shared" si="0"/>
        <v>0</v>
      </c>
      <c r="V33" s="160">
        <f t="shared" si="1"/>
        <v>-55.02578489914697</v>
      </c>
      <c r="W33" s="160">
        <f t="shared" si="2"/>
        <v>-55.025784899146984</v>
      </c>
    </row>
    <row r="34" spans="1:23" ht="24">
      <c r="A34" s="213">
        <v>4.2</v>
      </c>
      <c r="B34" s="214" t="s">
        <v>124</v>
      </c>
      <c r="C34" s="4"/>
      <c r="D34" s="4"/>
      <c r="E34" s="4"/>
      <c r="F34" s="4"/>
      <c r="G34" s="4"/>
      <c r="H34" s="4"/>
      <c r="I34" s="4"/>
      <c r="J34" s="227"/>
      <c r="K34" s="4"/>
      <c r="L34" s="146"/>
      <c r="M34" s="146"/>
      <c r="N34" s="146"/>
      <c r="O34" s="146"/>
      <c r="P34" s="146"/>
      <c r="Q34" s="146"/>
      <c r="R34" s="243"/>
      <c r="S34" s="146"/>
      <c r="T34" s="146"/>
      <c r="U34" s="159"/>
      <c r="V34" s="160"/>
      <c r="W34" s="160"/>
    </row>
    <row r="35" spans="1:23" ht="24">
      <c r="A35" s="213" t="s">
        <v>126</v>
      </c>
      <c r="B35" s="215" t="s">
        <v>125</v>
      </c>
      <c r="C35" s="222">
        <f>'ตารางที่ 4 ตท.ผลิต (2)'!C34</f>
        <v>0</v>
      </c>
      <c r="D35" s="222">
        <f>'ตารางที่ 4 ตท.ผลิต (2)'!D34</f>
        <v>3000</v>
      </c>
      <c r="E35" s="222">
        <f>'ตารางที่ 4 ตท.ผลิต (2)'!E34</f>
        <v>0</v>
      </c>
      <c r="F35" s="222">
        <f>'ตารางที่ 4 ตท.ผลิต (2)'!F34</f>
        <v>0</v>
      </c>
      <c r="G35" s="222">
        <f>SUM(C35:F35)</f>
        <v>3000</v>
      </c>
      <c r="H35" s="222">
        <f>'ตารางที่ 4 ตท.ผลิต (2)'!H34</f>
        <v>10</v>
      </c>
      <c r="I35" s="225" t="s">
        <v>45</v>
      </c>
      <c r="J35" s="226">
        <f>G35/H35</f>
        <v>300</v>
      </c>
      <c r="K35" s="5"/>
      <c r="L35" s="157">
        <f>'[4]ตารางที่ 8 ต้นทุนผลผลิต'!$C$34</f>
        <v>71210.42352890066</v>
      </c>
      <c r="M35" s="157">
        <f>'[4]ตารางที่ 8 ต้นทุนผลผลิต'!$D$34</f>
        <v>47409.68712682995</v>
      </c>
      <c r="N35" s="157">
        <f>'[4]ตารางที่ 8 ต้นทุนผลผลิต'!$E$34</f>
        <v>20800.52112597788</v>
      </c>
      <c r="O35" s="157">
        <f>'[4]ตารางที่ 8 ต้นทุนผลผลิต'!$F$34</f>
        <v>0</v>
      </c>
      <c r="P35" s="157">
        <f>SUM(L35:O35)</f>
        <v>139420.6317817085</v>
      </c>
      <c r="Q35" s="157">
        <f>'[4]ตารางที่ 8 ต้นทุนผลผลิต'!$H$34</f>
        <v>6</v>
      </c>
      <c r="R35" s="158" t="str">
        <f>'ตารางที่ 4 ตท.ผลิต (2)'!I34</f>
        <v>คน</v>
      </c>
      <c r="S35" s="157">
        <f>P35/Q35</f>
        <v>23236.771963618085</v>
      </c>
      <c r="T35" s="146"/>
      <c r="U35" s="159">
        <f t="shared" si="0"/>
        <v>66.66666666666667</v>
      </c>
      <c r="V35" s="160">
        <f t="shared" si="1"/>
        <v>-97.84823812540377</v>
      </c>
      <c r="W35" s="160">
        <f t="shared" si="2"/>
        <v>-98.70894287524227</v>
      </c>
    </row>
    <row r="36" spans="1:23" ht="24">
      <c r="A36" s="213" t="s">
        <v>127</v>
      </c>
      <c r="B36" s="215" t="s">
        <v>88</v>
      </c>
      <c r="C36" s="222">
        <f>'ตารางที่ 4 ตท.ผลิต (2)'!C35</f>
        <v>0</v>
      </c>
      <c r="D36" s="222">
        <f>'ตารางที่ 4 ตท.ผลิต (2)'!D35</f>
        <v>9910</v>
      </c>
      <c r="E36" s="222">
        <f>'ตารางที่ 4 ตท.ผลิต (2)'!E35</f>
        <v>0</v>
      </c>
      <c r="F36" s="222">
        <f>'ตารางที่ 4 ตท.ผลิต (2)'!F35</f>
        <v>0</v>
      </c>
      <c r="G36" s="222">
        <f>SUM(C36:F36)</f>
        <v>9910</v>
      </c>
      <c r="H36" s="222">
        <f>'ตารางที่ 4 ตท.ผลิต (2)'!H35</f>
        <v>16</v>
      </c>
      <c r="I36" s="225" t="s">
        <v>45</v>
      </c>
      <c r="J36" s="226">
        <f>G36/H36</f>
        <v>619.375</v>
      </c>
      <c r="K36" s="5"/>
      <c r="L36" s="157">
        <f>'[4]ตารางที่ 8 ต้นทุนผลผลิต'!$C$35</f>
        <v>35605.106764450335</v>
      </c>
      <c r="M36" s="157">
        <f>'[4]ตารางที่ 8 ต้นทุนผลผลิต'!$D$35</f>
        <v>23704.843563414976</v>
      </c>
      <c r="N36" s="157">
        <f>'[4]ตารางที่ 8 ต้นทุนผลผลิต'!$E$35</f>
        <v>10400.26056298894</v>
      </c>
      <c r="O36" s="157">
        <f>'[4]ตารางที่ 8 ต้นทุนผลผลิต'!$F$35</f>
        <v>63044.2</v>
      </c>
      <c r="P36" s="157">
        <f>SUM(L36:O36)</f>
        <v>132754.41089085425</v>
      </c>
      <c r="Q36" s="157">
        <f>'[4]ตารางที่ 8 ต้นทุนผลผลิต'!$H$35</f>
        <v>3</v>
      </c>
      <c r="R36" s="158" t="str">
        <f>'ตารางที่ 4 ตท.ผลิต (2)'!I35</f>
        <v>คน</v>
      </c>
      <c r="S36" s="157">
        <f>P36/Q36</f>
        <v>44251.47029695142</v>
      </c>
      <c r="T36" s="146"/>
      <c r="U36" s="159">
        <f t="shared" si="0"/>
        <v>433.3333333333333</v>
      </c>
      <c r="V36" s="160">
        <f t="shared" si="1"/>
        <v>-92.53508796167411</v>
      </c>
      <c r="W36" s="160">
        <f t="shared" si="2"/>
        <v>-98.6003289928139</v>
      </c>
    </row>
    <row r="37" spans="1:23" ht="24">
      <c r="A37" s="272" t="s">
        <v>90</v>
      </c>
      <c r="B37" s="272"/>
      <c r="C37" s="181"/>
      <c r="D37" s="181"/>
      <c r="E37" s="181"/>
      <c r="F37" s="181"/>
      <c r="G37" s="181"/>
      <c r="H37" s="181"/>
      <c r="I37" s="181"/>
      <c r="J37" s="53"/>
      <c r="K37" s="211"/>
      <c r="L37" s="146"/>
      <c r="M37" s="146"/>
      <c r="N37" s="146"/>
      <c r="O37" s="146"/>
      <c r="P37" s="146"/>
      <c r="Q37" s="146"/>
      <c r="R37" s="243"/>
      <c r="S37" s="146"/>
      <c r="T37" s="146"/>
      <c r="U37" s="159"/>
      <c r="V37" s="160"/>
      <c r="W37" s="160"/>
    </row>
    <row r="38" spans="1:23" ht="24">
      <c r="A38" s="221">
        <v>5.1</v>
      </c>
      <c r="B38" s="214" t="s">
        <v>70</v>
      </c>
      <c r="C38" s="4"/>
      <c r="D38" s="4"/>
      <c r="E38" s="4"/>
      <c r="F38" s="4"/>
      <c r="G38" s="4"/>
      <c r="H38" s="4"/>
      <c r="I38" s="4"/>
      <c r="J38" s="227"/>
      <c r="K38" s="4"/>
      <c r="L38" s="146"/>
      <c r="M38" s="146"/>
      <c r="N38" s="146"/>
      <c r="O38" s="146"/>
      <c r="P38" s="146"/>
      <c r="Q38" s="146"/>
      <c r="R38" s="243"/>
      <c r="S38" s="146"/>
      <c r="T38" s="146"/>
      <c r="U38" s="159"/>
      <c r="V38" s="160"/>
      <c r="W38" s="160"/>
    </row>
    <row r="39" spans="1:23" ht="24">
      <c r="A39" s="213" t="s">
        <v>79</v>
      </c>
      <c r="B39" s="215" t="s">
        <v>87</v>
      </c>
      <c r="C39" s="222">
        <f>'ตารางที่ 4 ตท.ผลิต (2)'!C38</f>
        <v>0</v>
      </c>
      <c r="D39" s="222">
        <f>'ตารางที่ 4 ตท.ผลิต (2)'!D38</f>
        <v>881890.25</v>
      </c>
      <c r="E39" s="222">
        <f>'ตารางที่ 4 ตท.ผลิต (2)'!E38</f>
        <v>0</v>
      </c>
      <c r="F39" s="222">
        <f>'ตารางที่ 4 ตท.ผลิต (2)'!F38</f>
        <v>0</v>
      </c>
      <c r="G39" s="222">
        <f>SUM(C39:F39)</f>
        <v>881890.25</v>
      </c>
      <c r="H39" s="222">
        <f>'ตารางที่ 4 ตท.ผลิต (2)'!H38</f>
        <v>96</v>
      </c>
      <c r="I39" s="225" t="s">
        <v>45</v>
      </c>
      <c r="J39" s="226">
        <f>G39/H39</f>
        <v>9186.356770833334</v>
      </c>
      <c r="K39" s="5"/>
      <c r="L39" s="157">
        <f>'[4]ตารางที่ 8 ต้นทุนผลผลิต'!$C$38</f>
        <v>683773.0431894572</v>
      </c>
      <c r="M39" s="157">
        <f>'[4]ตารางที่ 8 ต้นทุนผลผลิต'!$D$38</f>
        <v>458293.64222602284</v>
      </c>
      <c r="N39" s="157">
        <f>'[4]ตารางที่ 8 ต้นทุนผลผลิต'!$E$38</f>
        <v>201071.70421778617</v>
      </c>
      <c r="O39" s="157">
        <f>'[4]ตารางที่ 8 ต้นทุนผลผลิต'!$F$38</f>
        <v>0</v>
      </c>
      <c r="P39" s="157">
        <f>SUM(L39:O39)</f>
        <v>1343138.3896332663</v>
      </c>
      <c r="Q39" s="157">
        <f>'[4]ตารางที่ 8 ต้นทุนผลผลิต'!$H$38</f>
        <v>58</v>
      </c>
      <c r="R39" s="158" t="str">
        <f>'ตารางที่ 4 ตท.ผลิต (2)'!I38</f>
        <v>คน</v>
      </c>
      <c r="S39" s="157">
        <f>P39/Q39</f>
        <v>23157.558441952868</v>
      </c>
      <c r="T39" s="146"/>
      <c r="U39" s="159">
        <f t="shared" si="0"/>
        <v>65.51724137931035</v>
      </c>
      <c r="V39" s="160">
        <f t="shared" si="1"/>
        <v>-34.341073354265944</v>
      </c>
      <c r="W39" s="160">
        <f t="shared" si="2"/>
        <v>-60.331065151535675</v>
      </c>
    </row>
    <row r="40" spans="1:23" ht="24">
      <c r="A40" s="272" t="s">
        <v>91</v>
      </c>
      <c r="B40" s="272"/>
      <c r="C40" s="181"/>
      <c r="D40" s="181"/>
      <c r="E40" s="181"/>
      <c r="F40" s="181"/>
      <c r="G40" s="181"/>
      <c r="H40" s="181"/>
      <c r="I40" s="181"/>
      <c r="J40" s="53"/>
      <c r="K40" s="211"/>
      <c r="L40" s="157"/>
      <c r="M40" s="157"/>
      <c r="N40" s="157"/>
      <c r="O40" s="157"/>
      <c r="P40" s="157"/>
      <c r="Q40" s="157"/>
      <c r="R40" s="158"/>
      <c r="S40" s="157"/>
      <c r="T40" s="147"/>
      <c r="U40" s="159"/>
      <c r="V40" s="160"/>
      <c r="W40" s="160"/>
    </row>
    <row r="41" spans="1:23" ht="24" customHeight="1" hidden="1">
      <c r="A41" s="6">
        <v>6.1</v>
      </c>
      <c r="B41" s="4" t="s">
        <v>86</v>
      </c>
      <c r="C41" s="4"/>
      <c r="D41" s="4"/>
      <c r="E41" s="4"/>
      <c r="F41" s="4"/>
      <c r="G41" s="4"/>
      <c r="H41" s="4"/>
      <c r="I41" s="4"/>
      <c r="J41" s="227"/>
      <c r="K41" s="4"/>
      <c r="L41" s="157"/>
      <c r="M41" s="157"/>
      <c r="N41" s="157"/>
      <c r="O41" s="157"/>
      <c r="P41" s="157"/>
      <c r="Q41" s="157"/>
      <c r="R41" s="158"/>
      <c r="S41" s="157"/>
      <c r="T41" s="146"/>
      <c r="U41" s="159"/>
      <c r="V41" s="160"/>
      <c r="W41" s="160"/>
    </row>
    <row r="42" spans="1:23" ht="24" customHeight="1" hidden="1">
      <c r="A42" s="7" t="s">
        <v>80</v>
      </c>
      <c r="B42" s="5" t="s">
        <v>85</v>
      </c>
      <c r="C42" s="5"/>
      <c r="D42" s="5"/>
      <c r="E42" s="5"/>
      <c r="F42" s="5"/>
      <c r="G42" s="5"/>
      <c r="H42" s="5"/>
      <c r="I42" s="5"/>
      <c r="J42" s="228"/>
      <c r="K42" s="5"/>
      <c r="L42" s="157"/>
      <c r="M42" s="157"/>
      <c r="N42" s="157"/>
      <c r="O42" s="157"/>
      <c r="P42" s="157"/>
      <c r="Q42" s="157"/>
      <c r="R42" s="158"/>
      <c r="S42" s="157"/>
      <c r="T42" s="146"/>
      <c r="U42" s="159"/>
      <c r="V42" s="160"/>
      <c r="W42" s="160"/>
    </row>
    <row r="43" spans="1:23" ht="24" customHeight="1" hidden="1">
      <c r="A43" s="6">
        <v>6.2</v>
      </c>
      <c r="B43" s="4" t="s">
        <v>84</v>
      </c>
      <c r="C43" s="4"/>
      <c r="D43" s="4"/>
      <c r="E43" s="4"/>
      <c r="F43" s="4"/>
      <c r="G43" s="4"/>
      <c r="H43" s="4"/>
      <c r="I43" s="4"/>
      <c r="J43" s="227"/>
      <c r="K43" s="4"/>
      <c r="L43" s="157"/>
      <c r="M43" s="157"/>
      <c r="N43" s="157"/>
      <c r="O43" s="157"/>
      <c r="P43" s="157"/>
      <c r="Q43" s="157"/>
      <c r="R43" s="158"/>
      <c r="S43" s="157"/>
      <c r="T43" s="146"/>
      <c r="U43" s="159"/>
      <c r="V43" s="160"/>
      <c r="W43" s="160"/>
    </row>
    <row r="44" spans="1:23" ht="24" customHeight="1" hidden="1">
      <c r="A44" s="7" t="s">
        <v>92</v>
      </c>
      <c r="B44" s="5" t="s">
        <v>83</v>
      </c>
      <c r="C44" s="5"/>
      <c r="D44" s="5"/>
      <c r="E44" s="5"/>
      <c r="F44" s="5"/>
      <c r="G44" s="5"/>
      <c r="H44" s="5"/>
      <c r="I44" s="5"/>
      <c r="J44" s="228"/>
      <c r="K44" s="5"/>
      <c r="L44" s="157"/>
      <c r="M44" s="157"/>
      <c r="N44" s="157"/>
      <c r="O44" s="157"/>
      <c r="P44" s="157"/>
      <c r="Q44" s="157"/>
      <c r="R44" s="158"/>
      <c r="S44" s="157"/>
      <c r="T44" s="146"/>
      <c r="U44" s="159"/>
      <c r="V44" s="160"/>
      <c r="W44" s="160"/>
    </row>
    <row r="45" spans="1:23" ht="24">
      <c r="A45" s="272" t="s">
        <v>93</v>
      </c>
      <c r="B45" s="272"/>
      <c r="C45" s="181"/>
      <c r="D45" s="181"/>
      <c r="E45" s="181"/>
      <c r="F45" s="181"/>
      <c r="G45" s="181"/>
      <c r="H45" s="181"/>
      <c r="I45" s="181"/>
      <c r="J45" s="53"/>
      <c r="K45" s="211"/>
      <c r="L45" s="157"/>
      <c r="M45" s="157"/>
      <c r="N45" s="157"/>
      <c r="O45" s="157"/>
      <c r="P45" s="157"/>
      <c r="Q45" s="157"/>
      <c r="R45" s="158"/>
      <c r="S45" s="157"/>
      <c r="T45" s="147"/>
      <c r="U45" s="159"/>
      <c r="V45" s="160"/>
      <c r="W45" s="160"/>
    </row>
    <row r="46" spans="1:23" ht="24">
      <c r="A46" s="272" t="s">
        <v>94</v>
      </c>
      <c r="B46" s="272"/>
      <c r="C46" s="181"/>
      <c r="D46" s="181"/>
      <c r="E46" s="181"/>
      <c r="F46" s="181"/>
      <c r="G46" s="181"/>
      <c r="H46" s="181"/>
      <c r="I46" s="181"/>
      <c r="J46" s="53"/>
      <c r="K46" s="211"/>
      <c r="L46" s="157"/>
      <c r="M46" s="157"/>
      <c r="N46" s="157"/>
      <c r="O46" s="157"/>
      <c r="P46" s="157"/>
      <c r="Q46" s="157"/>
      <c r="R46" s="158"/>
      <c r="S46" s="157"/>
      <c r="T46" s="147"/>
      <c r="U46" s="159"/>
      <c r="V46" s="160"/>
      <c r="W46" s="160"/>
    </row>
    <row r="47" spans="1:23" ht="24">
      <c r="A47" s="272" t="s">
        <v>95</v>
      </c>
      <c r="B47" s="272"/>
      <c r="C47" s="181"/>
      <c r="D47" s="181"/>
      <c r="E47" s="181"/>
      <c r="F47" s="181"/>
      <c r="G47" s="181"/>
      <c r="H47" s="181"/>
      <c r="I47" s="181"/>
      <c r="J47" s="53"/>
      <c r="K47" s="211"/>
      <c r="L47" s="157"/>
      <c r="M47" s="157"/>
      <c r="N47" s="157"/>
      <c r="O47" s="157"/>
      <c r="P47" s="157"/>
      <c r="Q47" s="157"/>
      <c r="R47" s="158"/>
      <c r="S47" s="157"/>
      <c r="T47" s="147"/>
      <c r="U47" s="159"/>
      <c r="V47" s="160"/>
      <c r="W47" s="160"/>
    </row>
    <row r="48" spans="1:23" ht="24">
      <c r="A48" s="287" t="s">
        <v>96</v>
      </c>
      <c r="B48" s="288"/>
      <c r="C48" s="184"/>
      <c r="D48" s="184"/>
      <c r="E48" s="184"/>
      <c r="F48" s="184"/>
      <c r="G48" s="184"/>
      <c r="H48" s="184"/>
      <c r="I48" s="184"/>
      <c r="J48" s="252"/>
      <c r="K48" s="4"/>
      <c r="L48" s="157"/>
      <c r="M48" s="157"/>
      <c r="N48" s="157"/>
      <c r="O48" s="157"/>
      <c r="P48" s="157"/>
      <c r="Q48" s="157"/>
      <c r="R48" s="158"/>
      <c r="S48" s="157"/>
      <c r="T48" s="147"/>
      <c r="U48" s="159"/>
      <c r="V48" s="160"/>
      <c r="W48" s="160"/>
    </row>
    <row r="49" spans="1:23" ht="21" customHeight="1">
      <c r="A49" s="7">
        <v>10.1</v>
      </c>
      <c r="B49" s="5" t="s">
        <v>82</v>
      </c>
      <c r="C49" s="5"/>
      <c r="D49" s="5"/>
      <c r="E49" s="5"/>
      <c r="F49" s="5"/>
      <c r="G49" s="5"/>
      <c r="H49" s="5"/>
      <c r="I49" s="5"/>
      <c r="J49" s="228"/>
      <c r="K49" s="5"/>
      <c r="L49" s="157"/>
      <c r="M49" s="157"/>
      <c r="N49" s="157"/>
      <c r="O49" s="157"/>
      <c r="P49" s="157"/>
      <c r="Q49" s="157"/>
      <c r="R49" s="158"/>
      <c r="S49" s="157"/>
      <c r="T49" s="146"/>
      <c r="U49" s="161"/>
      <c r="V49" s="161"/>
      <c r="W49" s="161"/>
    </row>
    <row r="50" spans="1:23" ht="24">
      <c r="A50" s="7">
        <v>10.2</v>
      </c>
      <c r="B50" s="8" t="s">
        <v>81</v>
      </c>
      <c r="C50" s="8"/>
      <c r="D50" s="8"/>
      <c r="E50" s="8"/>
      <c r="F50" s="8"/>
      <c r="G50" s="8"/>
      <c r="H50" s="8"/>
      <c r="I50" s="8"/>
      <c r="J50" s="253"/>
      <c r="K50" s="8"/>
      <c r="L50" s="157"/>
      <c r="M50" s="157"/>
      <c r="N50" s="157"/>
      <c r="O50" s="157"/>
      <c r="P50" s="157"/>
      <c r="Q50" s="157"/>
      <c r="R50" s="158"/>
      <c r="S50" s="157"/>
      <c r="T50" s="255"/>
      <c r="U50" s="256"/>
      <c r="V50" s="62"/>
      <c r="W50" s="257"/>
    </row>
    <row r="51" spans="1:23" ht="24">
      <c r="A51" s="282" t="s">
        <v>29</v>
      </c>
      <c r="B51" s="283"/>
      <c r="C51" s="254">
        <f>SUM(C6:C50)</f>
        <v>38726209.74</v>
      </c>
      <c r="D51" s="254">
        <f>SUM(D6:D50)</f>
        <v>7593315.08</v>
      </c>
      <c r="E51" s="254">
        <f>SUM(E6:E50)</f>
        <v>757795.6</v>
      </c>
      <c r="F51" s="254">
        <f>SUM(F6:F50)</f>
        <v>27386298.3</v>
      </c>
      <c r="G51" s="254">
        <f>SUM(G6:G50)</f>
        <v>74463618.72</v>
      </c>
      <c r="H51" s="254"/>
      <c r="I51" s="254"/>
      <c r="J51" s="254">
        <f>SUM(J6:J50)</f>
        <v>771561.0488995455</v>
      </c>
      <c r="K51" s="182"/>
      <c r="L51" s="236">
        <f>SUM(L6:L50)</f>
        <v>47759525.68578521</v>
      </c>
      <c r="M51" s="236">
        <f aca="true" t="shared" si="3" ref="M51:S51">SUM(M6:M50)</f>
        <v>14861899.079447115</v>
      </c>
      <c r="N51" s="236">
        <f t="shared" si="3"/>
        <v>4869652.47757815</v>
      </c>
      <c r="O51" s="236">
        <f t="shared" si="3"/>
        <v>21135322.24</v>
      </c>
      <c r="P51" s="236">
        <f t="shared" si="3"/>
        <v>88626399.48281047</v>
      </c>
      <c r="Q51" s="236"/>
      <c r="R51" s="236"/>
      <c r="S51" s="236">
        <f t="shared" si="3"/>
        <v>876784.2371766224</v>
      </c>
      <c r="T51" s="258"/>
      <c r="U51" s="259">
        <f>SUM(U6:U50)</f>
        <v>858.8338093130325</v>
      </c>
      <c r="V51" s="259">
        <f>SUM(V6:V50)</f>
        <v>-353.1740568117672</v>
      </c>
      <c r="W51" s="259">
        <f>SUM(W6:W50)</f>
        <v>-514.8890086201225</v>
      </c>
    </row>
    <row r="54" ht="24">
      <c r="G54" s="70"/>
    </row>
    <row r="58" spans="1:18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163"/>
      <c r="R58" s="164"/>
    </row>
    <row r="64" spans="19:20" ht="23.25" customHeight="1">
      <c r="S64" s="31"/>
      <c r="T64" s="31"/>
    </row>
    <row r="68" spans="19:20" ht="24">
      <c r="S68" s="33"/>
      <c r="T68" s="33"/>
    </row>
    <row r="72" ht="15" customHeight="1"/>
    <row r="73" spans="19:20" ht="15" customHeight="1">
      <c r="S73" s="31"/>
      <c r="T73" s="31"/>
    </row>
    <row r="74" ht="15" customHeight="1"/>
    <row r="75" spans="19:20" ht="15" customHeight="1">
      <c r="S75" s="33"/>
      <c r="T75" s="33"/>
    </row>
    <row r="76" ht="15" customHeight="1"/>
  </sheetData>
  <sheetProtection/>
  <mergeCells count="36">
    <mergeCell ref="A48:B48"/>
    <mergeCell ref="A31:B31"/>
    <mergeCell ref="A37:B37"/>
    <mergeCell ref="A40:B40"/>
    <mergeCell ref="A45:B45"/>
    <mergeCell ref="A46:B46"/>
    <mergeCell ref="A47:B47"/>
    <mergeCell ref="L3:S3"/>
    <mergeCell ref="S4:S5"/>
    <mergeCell ref="A1:V2"/>
    <mergeCell ref="L4:L5"/>
    <mergeCell ref="M4:M5"/>
    <mergeCell ref="U3:W3"/>
    <mergeCell ref="A4:B5"/>
    <mergeCell ref="U4:U5"/>
    <mergeCell ref="V4:V5"/>
    <mergeCell ref="W4:W5"/>
    <mergeCell ref="A51:B51"/>
    <mergeCell ref="N4:N5"/>
    <mergeCell ref="Q4:Q5"/>
    <mergeCell ref="R4:R5"/>
    <mergeCell ref="O4:O5"/>
    <mergeCell ref="P4:P5"/>
    <mergeCell ref="A8:B8"/>
    <mergeCell ref="A6:B6"/>
    <mergeCell ref="A7:B7"/>
    <mergeCell ref="A22:B22"/>
    <mergeCell ref="I4:I5"/>
    <mergeCell ref="J4:J5"/>
    <mergeCell ref="C3:J3"/>
    <mergeCell ref="C4:C5"/>
    <mergeCell ref="D4:D5"/>
    <mergeCell ref="E4:E5"/>
    <mergeCell ref="F4:F5"/>
    <mergeCell ref="G4:G5"/>
    <mergeCell ref="H4:H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2021-01-11T02:03:37Z</cp:lastPrinted>
  <dcterms:created xsi:type="dcterms:W3CDTF">2015-02-08T19:39:07Z</dcterms:created>
  <dcterms:modified xsi:type="dcterms:W3CDTF">2021-03-02T08:08:36Z</dcterms:modified>
  <cp:category/>
  <cp:version/>
  <cp:contentType/>
  <cp:contentStatus/>
</cp:coreProperties>
</file>